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" yWindow="80" windowWidth="18900" windowHeight="7340" firstSheet="48" activeTab="48"/>
  </bookViews>
  <sheets>
    <sheet name="Inhalt" sheetId="1" r:id="rId1"/>
    <sheet name="Tab. 3.1" sheetId="64" r:id="rId2"/>
    <sheet name="Tab. 3.2" sheetId="2" r:id="rId3"/>
    <sheet name="Tab. 3.2-1" sheetId="15" r:id="rId4"/>
    <sheet name="Tab. 3.2-2" sheetId="16" r:id="rId5"/>
    <sheet name="Tab. 3.2-3" sheetId="17" r:id="rId6"/>
    <sheet name="Tab. 3.2-4" sheetId="18" r:id="rId7"/>
    <sheet name="Tab. 3.2-5" sheetId="19" r:id="rId8"/>
    <sheet name="Tab. 3.2-6" sheetId="20" r:id="rId9"/>
    <sheet name="Tab. 3.3" sheetId="67" r:id="rId10"/>
    <sheet name="Tab. 3.4" sheetId="3" r:id="rId11"/>
    <sheet name="Tab. 3.4-1" sheetId="21" r:id="rId12"/>
    <sheet name="Tab. 3.4-2" sheetId="22" r:id="rId13"/>
    <sheet name="Tab. 3.4-3" sheetId="23" r:id="rId14"/>
    <sheet name="Tab. 3.4-4" sheetId="24" r:id="rId15"/>
    <sheet name="Tab. 3.4-5" sheetId="25" r:id="rId16"/>
    <sheet name="Tab. 3.4-6" sheetId="26" r:id="rId17"/>
    <sheet name="Tab. 3.5" sheetId="76" r:id="rId18"/>
    <sheet name="Tab. 3.6" sheetId="70" r:id="rId19"/>
    <sheet name="Tab. 3.7" sheetId="27" r:id="rId20"/>
    <sheet name="Tab. 3.7-1" sheetId="61" r:id="rId21"/>
    <sheet name="Tab. 3.7-2" sheetId="28" r:id="rId22"/>
    <sheet name="Tab. 3.7-3" sheetId="29" r:id="rId23"/>
    <sheet name="Tab. 3.7-4" sheetId="30" r:id="rId24"/>
    <sheet name="Tab. 3.7-5" sheetId="31" r:id="rId25"/>
    <sheet name="Tab. 3.7-6" sheetId="32" r:id="rId26"/>
    <sheet name="Tab. 3.8" sheetId="33" r:id="rId27"/>
    <sheet name="Tab. 3.9" sheetId="72" r:id="rId28"/>
    <sheet name="Tab. 3.10" sheetId="63" r:id="rId29"/>
    <sheet name="Tab. 3.10-1" sheetId="34" r:id="rId30"/>
    <sheet name="Tab. 3.10-2" sheetId="39" r:id="rId31"/>
    <sheet name="Tab. 3.10-3" sheetId="35" r:id="rId32"/>
    <sheet name="Tab. 3.10-4" sheetId="36" r:id="rId33"/>
    <sheet name="Tab. 3.10-5" sheetId="37" r:id="rId34"/>
    <sheet name="Tab. 3.10-6" sheetId="38" r:id="rId35"/>
    <sheet name="Tab. 3.11" sheetId="40" r:id="rId36"/>
    <sheet name="Tab. 3.12" sheetId="41" r:id="rId37"/>
    <sheet name="Tab. 3.12-1" sheetId="42" r:id="rId38"/>
    <sheet name="Tab. 3.12-2" sheetId="43" r:id="rId39"/>
    <sheet name="Tab. 3.12-3" sheetId="44" r:id="rId40"/>
    <sheet name="Tab. 3.12-4" sheetId="45" r:id="rId41"/>
    <sheet name="Tab. 3.12-5" sheetId="46" r:id="rId42"/>
    <sheet name="Tab. 3.12-6" sheetId="47" r:id="rId43"/>
    <sheet name="Tab. 3.13" sheetId="69" r:id="rId44"/>
    <sheet name="Tab. 3.14" sheetId="68" r:id="rId45"/>
    <sheet name="Tab. 3.15" sheetId="6" r:id="rId46"/>
    <sheet name="Tab. 3.16" sheetId="5" r:id="rId47"/>
    <sheet name="Tab. 3.16-1" sheetId="65" r:id="rId48"/>
    <sheet name="Tab. 3.16-2" sheetId="66" r:id="rId49"/>
    <sheet name="Tab. 3.17" sheetId="77" r:id="rId50"/>
    <sheet name="Tab. 3.18" sheetId="78" r:id="rId51"/>
    <sheet name="Tab. 3.19" sheetId="12" r:id="rId52"/>
    <sheet name="Tab. 3.19-1" sheetId="48" r:id="rId53"/>
    <sheet name="Tab. 3.19-2" sheetId="53" r:id="rId54"/>
    <sheet name="Tab. 3.19-3" sheetId="49" r:id="rId55"/>
    <sheet name="Tab. 3.19-4" sheetId="50" r:id="rId56"/>
    <sheet name="Tab. 3.19-5" sheetId="51" r:id="rId57"/>
    <sheet name="Tab. 3.19-6" sheetId="52" r:id="rId58"/>
    <sheet name="Tab. 3.20" sheetId="55" r:id="rId59"/>
    <sheet name="Tab. 3.21" sheetId="54" r:id="rId60"/>
    <sheet name="Tab. 3.21-1" sheetId="57" r:id="rId61"/>
    <sheet name="Tab. 3.21-2" sheetId="56" r:id="rId62"/>
    <sheet name="Tab. 3.21-3" sheetId="58" r:id="rId63"/>
    <sheet name="Tab. 3.21-4" sheetId="59" r:id="rId64"/>
    <sheet name="Tab. 3.21-5" sheetId="60" r:id="rId65"/>
    <sheet name="Tab. 3.21-6" sheetId="71" r:id="rId66"/>
    <sheet name="Tab. 3.22" sheetId="74" r:id="rId67"/>
    <sheet name="Tab. 3.23" sheetId="75" r:id="rId68"/>
  </sheets>
  <externalReferences>
    <externalReference r:id="rId69"/>
    <externalReference r:id="rId70"/>
    <externalReference r:id="rId71"/>
    <externalReference r:id="rId72"/>
  </externalReferences>
  <calcPr calcId="145621"/>
</workbook>
</file>

<file path=xl/calcChain.xml><?xml version="1.0" encoding="utf-8"?>
<calcChain xmlns="http://schemas.openxmlformats.org/spreadsheetml/2006/main">
  <c r="L32" i="64" l="1"/>
  <c r="K32" i="64"/>
  <c r="J32" i="64"/>
  <c r="I32" i="64"/>
  <c r="H32" i="64"/>
  <c r="G32" i="64"/>
  <c r="F32" i="64"/>
  <c r="E32" i="64"/>
  <c r="D32" i="64"/>
  <c r="C32" i="64"/>
  <c r="B32" i="64"/>
  <c r="L31" i="64"/>
  <c r="K31" i="64"/>
  <c r="J31" i="64"/>
  <c r="I31" i="64"/>
  <c r="H31" i="64"/>
  <c r="G31" i="64"/>
  <c r="F31" i="64"/>
  <c r="E31" i="64"/>
  <c r="D31" i="64"/>
  <c r="C31" i="64"/>
  <c r="B31" i="64"/>
  <c r="L30" i="64"/>
  <c r="K30" i="64"/>
  <c r="J30" i="64"/>
  <c r="I30" i="64"/>
  <c r="H30" i="64"/>
  <c r="G30" i="64"/>
  <c r="F30" i="64"/>
  <c r="E30" i="64"/>
  <c r="D30" i="64"/>
  <c r="C30" i="64"/>
  <c r="B30" i="64"/>
  <c r="L29" i="64"/>
  <c r="K29" i="64"/>
  <c r="J29" i="64"/>
  <c r="I29" i="64"/>
  <c r="H29" i="64"/>
  <c r="G29" i="64"/>
  <c r="F29" i="64"/>
  <c r="E29" i="64"/>
  <c r="D29" i="64"/>
  <c r="C29" i="64"/>
  <c r="B29" i="64"/>
  <c r="L28" i="64"/>
  <c r="K28" i="64"/>
  <c r="J28" i="64"/>
  <c r="I28" i="64"/>
  <c r="H28" i="64"/>
  <c r="G28" i="64"/>
  <c r="F28" i="64"/>
  <c r="E28" i="64"/>
  <c r="D28" i="64"/>
  <c r="C28" i="64"/>
  <c r="B28" i="64"/>
  <c r="L27" i="64"/>
  <c r="K27" i="64"/>
  <c r="J27" i="64"/>
  <c r="I27" i="64"/>
  <c r="H27" i="64"/>
  <c r="G27" i="64"/>
  <c r="F27" i="64"/>
  <c r="E27" i="64"/>
  <c r="D27" i="64"/>
  <c r="C27" i="64"/>
  <c r="B27" i="64"/>
  <c r="L26" i="64"/>
  <c r="K26" i="64"/>
  <c r="J26" i="64"/>
  <c r="I26" i="64"/>
  <c r="H26" i="64"/>
  <c r="G26" i="64"/>
  <c r="F26" i="64"/>
  <c r="E26" i="64"/>
  <c r="D26" i="64"/>
  <c r="C26" i="64"/>
  <c r="B26" i="64"/>
  <c r="C25" i="64"/>
  <c r="D25" i="64"/>
  <c r="E25" i="64"/>
  <c r="F25" i="64"/>
  <c r="G25" i="64"/>
  <c r="H25" i="64"/>
  <c r="I25" i="64"/>
  <c r="J25" i="64"/>
  <c r="K25" i="64"/>
  <c r="L25" i="64"/>
  <c r="B25" i="64"/>
  <c r="M32" i="64"/>
  <c r="M31" i="64"/>
  <c r="M30" i="64"/>
  <c r="M29" i="64"/>
  <c r="M28" i="64"/>
  <c r="M27" i="64"/>
  <c r="M26" i="64"/>
  <c r="M25" i="64"/>
  <c r="L48" i="20"/>
  <c r="O48" i="20" s="1"/>
  <c r="K48" i="20"/>
  <c r="J48" i="20"/>
  <c r="I48" i="20"/>
  <c r="H48" i="20"/>
  <c r="G48" i="20"/>
  <c r="F48" i="20"/>
  <c r="E48" i="20"/>
  <c r="D48" i="20"/>
  <c r="C48" i="20"/>
  <c r="B48" i="20"/>
  <c r="L47" i="20"/>
  <c r="O47" i="20" s="1"/>
  <c r="K47" i="20"/>
  <c r="J47" i="20"/>
  <c r="I47" i="20"/>
  <c r="H47" i="20"/>
  <c r="G47" i="20"/>
  <c r="M47" i="20" s="1"/>
  <c r="F47" i="20"/>
  <c r="E47" i="20"/>
  <c r="D47" i="20"/>
  <c r="C47" i="20"/>
  <c r="B47" i="20"/>
  <c r="L46" i="20"/>
  <c r="O46" i="20" s="1"/>
  <c r="K46" i="20"/>
  <c r="J46" i="20"/>
  <c r="I46" i="20"/>
  <c r="H46" i="20"/>
  <c r="G46" i="20"/>
  <c r="F46" i="20"/>
  <c r="E46" i="20"/>
  <c r="D46" i="20"/>
  <c r="C46" i="20"/>
  <c r="B46" i="20"/>
  <c r="L45" i="20"/>
  <c r="O45" i="20" s="1"/>
  <c r="K45" i="20"/>
  <c r="J45" i="20"/>
  <c r="I45" i="20"/>
  <c r="H45" i="20"/>
  <c r="G45" i="20"/>
  <c r="M45" i="20" s="1"/>
  <c r="F45" i="20"/>
  <c r="E45" i="20"/>
  <c r="D45" i="20"/>
  <c r="C45" i="20"/>
  <c r="B45" i="20"/>
  <c r="L44" i="20"/>
  <c r="O44" i="20" s="1"/>
  <c r="K44" i="20"/>
  <c r="J44" i="20"/>
  <c r="I44" i="20"/>
  <c r="H44" i="20"/>
  <c r="G44" i="20"/>
  <c r="F44" i="20"/>
  <c r="E44" i="20"/>
  <c r="D44" i="20"/>
  <c r="C44" i="20"/>
  <c r="B44" i="20"/>
  <c r="L43" i="20"/>
  <c r="O43" i="20" s="1"/>
  <c r="K43" i="20"/>
  <c r="J43" i="20"/>
  <c r="I43" i="20"/>
  <c r="H43" i="20"/>
  <c r="G43" i="20"/>
  <c r="M43" i="20" s="1"/>
  <c r="F43" i="20"/>
  <c r="E43" i="20"/>
  <c r="D43" i="20"/>
  <c r="C43" i="20"/>
  <c r="B43" i="20"/>
  <c r="L42" i="20"/>
  <c r="O42" i="20" s="1"/>
  <c r="K42" i="20"/>
  <c r="J42" i="20"/>
  <c r="I42" i="20"/>
  <c r="H42" i="20"/>
  <c r="G42" i="20"/>
  <c r="F42" i="20"/>
  <c r="E42" i="20"/>
  <c r="D42" i="20"/>
  <c r="C42" i="20"/>
  <c r="B42" i="20"/>
  <c r="L41" i="20"/>
  <c r="O41" i="20" s="1"/>
  <c r="K41" i="20"/>
  <c r="J41" i="20"/>
  <c r="I41" i="20"/>
  <c r="H41" i="20"/>
  <c r="G41" i="20"/>
  <c r="M41" i="20" s="1"/>
  <c r="F41" i="20"/>
  <c r="E41" i="20"/>
  <c r="D41" i="20"/>
  <c r="C41" i="20"/>
  <c r="B41" i="20"/>
  <c r="L40" i="20"/>
  <c r="O40" i="20" s="1"/>
  <c r="K40" i="20"/>
  <c r="J40" i="20"/>
  <c r="I40" i="20"/>
  <c r="H40" i="20"/>
  <c r="G40" i="20"/>
  <c r="F40" i="20"/>
  <c r="E40" i="20"/>
  <c r="D40" i="20"/>
  <c r="C40" i="20"/>
  <c r="B40" i="20"/>
  <c r="L39" i="20"/>
  <c r="O39" i="20" s="1"/>
  <c r="K39" i="20"/>
  <c r="J39" i="20"/>
  <c r="I39" i="20"/>
  <c r="H39" i="20"/>
  <c r="G39" i="20"/>
  <c r="M39" i="20" s="1"/>
  <c r="F39" i="20"/>
  <c r="E39" i="20"/>
  <c r="D39" i="20"/>
  <c r="C39" i="20"/>
  <c r="B39" i="20"/>
  <c r="L38" i="20"/>
  <c r="O38" i="20" s="1"/>
  <c r="K38" i="20"/>
  <c r="J38" i="20"/>
  <c r="I38" i="20"/>
  <c r="H38" i="20"/>
  <c r="G38" i="20"/>
  <c r="F38" i="20"/>
  <c r="E38" i="20"/>
  <c r="D38" i="20"/>
  <c r="C38" i="20"/>
  <c r="B38" i="20"/>
  <c r="L37" i="20"/>
  <c r="O37" i="20" s="1"/>
  <c r="K37" i="20"/>
  <c r="J37" i="20"/>
  <c r="I37" i="20"/>
  <c r="H37" i="20"/>
  <c r="G37" i="20"/>
  <c r="M37" i="20" s="1"/>
  <c r="F37" i="20"/>
  <c r="E37" i="20"/>
  <c r="D37" i="20"/>
  <c r="C37" i="20"/>
  <c r="B37" i="20"/>
  <c r="L36" i="20"/>
  <c r="O36" i="20" s="1"/>
  <c r="K36" i="20"/>
  <c r="J36" i="20"/>
  <c r="I36" i="20"/>
  <c r="H36" i="20"/>
  <c r="G36" i="20"/>
  <c r="F36" i="20"/>
  <c r="E36" i="20"/>
  <c r="D36" i="20"/>
  <c r="C36" i="20"/>
  <c r="B36" i="20"/>
  <c r="L35" i="20"/>
  <c r="O35" i="20" s="1"/>
  <c r="K35" i="20"/>
  <c r="J35" i="20"/>
  <c r="I35" i="20"/>
  <c r="H35" i="20"/>
  <c r="G35" i="20"/>
  <c r="M35" i="20" s="1"/>
  <c r="F35" i="20"/>
  <c r="E35" i="20"/>
  <c r="D35" i="20"/>
  <c r="C35" i="20"/>
  <c r="B35" i="20"/>
  <c r="L34" i="20"/>
  <c r="O34" i="20" s="1"/>
  <c r="K34" i="20"/>
  <c r="J34" i="20"/>
  <c r="I34" i="20"/>
  <c r="H34" i="20"/>
  <c r="G34" i="20"/>
  <c r="F34" i="20"/>
  <c r="E34" i="20"/>
  <c r="D34" i="20"/>
  <c r="C34" i="20"/>
  <c r="B34" i="20"/>
  <c r="L33" i="20"/>
  <c r="O33" i="20" s="1"/>
  <c r="K33" i="20"/>
  <c r="J33" i="20"/>
  <c r="I33" i="20"/>
  <c r="H33" i="20"/>
  <c r="G33" i="20"/>
  <c r="M33" i="20" s="1"/>
  <c r="F33" i="20"/>
  <c r="E33" i="20"/>
  <c r="D33" i="20"/>
  <c r="C33" i="20"/>
  <c r="B33" i="20"/>
  <c r="L32" i="20"/>
  <c r="O32" i="20" s="1"/>
  <c r="K32" i="20"/>
  <c r="J32" i="20"/>
  <c r="I32" i="20"/>
  <c r="H32" i="20"/>
  <c r="G32" i="20"/>
  <c r="F32" i="20"/>
  <c r="E32" i="20"/>
  <c r="D32" i="20"/>
  <c r="C32" i="20"/>
  <c r="B32" i="20"/>
  <c r="L31" i="20"/>
  <c r="O31" i="20" s="1"/>
  <c r="K31" i="20"/>
  <c r="J31" i="20"/>
  <c r="I31" i="20"/>
  <c r="H31" i="20"/>
  <c r="G31" i="20"/>
  <c r="M31" i="20" s="1"/>
  <c r="F31" i="20"/>
  <c r="E31" i="20"/>
  <c r="D31" i="20"/>
  <c r="C31" i="20"/>
  <c r="B31" i="20"/>
  <c r="L30" i="20"/>
  <c r="O30" i="20" s="1"/>
  <c r="K30" i="20"/>
  <c r="J30" i="20"/>
  <c r="I30" i="20"/>
  <c r="H30" i="20"/>
  <c r="G30" i="20"/>
  <c r="F30" i="20"/>
  <c r="E30" i="20"/>
  <c r="D30" i="20"/>
  <c r="C30" i="20"/>
  <c r="B30" i="20"/>
  <c r="M48" i="19"/>
  <c r="L48" i="19"/>
  <c r="K48" i="19"/>
  <c r="J48" i="19"/>
  <c r="I48" i="19"/>
  <c r="H48" i="19"/>
  <c r="G48" i="19"/>
  <c r="F48" i="19"/>
  <c r="E48" i="19"/>
  <c r="D48" i="19"/>
  <c r="C48" i="19"/>
  <c r="B48" i="19"/>
  <c r="O48" i="19" s="1"/>
  <c r="L47" i="19"/>
  <c r="K47" i="19"/>
  <c r="J47" i="19"/>
  <c r="I47" i="19"/>
  <c r="H47" i="19"/>
  <c r="G47" i="19"/>
  <c r="M47" i="19" s="1"/>
  <c r="F47" i="19"/>
  <c r="E47" i="19"/>
  <c r="D47" i="19"/>
  <c r="C47" i="19"/>
  <c r="B47" i="19"/>
  <c r="O47" i="19" s="1"/>
  <c r="L46" i="19"/>
  <c r="O46" i="19" s="1"/>
  <c r="K46" i="19"/>
  <c r="J46" i="19"/>
  <c r="I46" i="19"/>
  <c r="H46" i="19"/>
  <c r="G46" i="19"/>
  <c r="F46" i="19"/>
  <c r="E46" i="19"/>
  <c r="D46" i="19"/>
  <c r="C46" i="19"/>
  <c r="B46" i="19"/>
  <c r="L45" i="19"/>
  <c r="M45" i="19" s="1"/>
  <c r="K45" i="19"/>
  <c r="J45" i="19"/>
  <c r="I45" i="19"/>
  <c r="H45" i="19"/>
  <c r="G45" i="19"/>
  <c r="F45" i="19"/>
  <c r="E45" i="19"/>
  <c r="D45" i="19"/>
  <c r="C45" i="19"/>
  <c r="B45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O44" i="19" s="1"/>
  <c r="L43" i="19"/>
  <c r="K43" i="19"/>
  <c r="J43" i="19"/>
  <c r="I43" i="19"/>
  <c r="H43" i="19"/>
  <c r="G43" i="19"/>
  <c r="M43" i="19" s="1"/>
  <c r="F43" i="19"/>
  <c r="E43" i="19"/>
  <c r="D43" i="19"/>
  <c r="C43" i="19"/>
  <c r="B43" i="19"/>
  <c r="O43" i="19" s="1"/>
  <c r="L42" i="19"/>
  <c r="O42" i="19" s="1"/>
  <c r="K42" i="19"/>
  <c r="J42" i="19"/>
  <c r="I42" i="19"/>
  <c r="H42" i="19"/>
  <c r="G42" i="19"/>
  <c r="F42" i="19"/>
  <c r="E42" i="19"/>
  <c r="D42" i="19"/>
  <c r="C42" i="19"/>
  <c r="B42" i="19"/>
  <c r="L41" i="19"/>
  <c r="M41" i="19" s="1"/>
  <c r="K41" i="19"/>
  <c r="J41" i="19"/>
  <c r="I41" i="19"/>
  <c r="H41" i="19"/>
  <c r="G41" i="19"/>
  <c r="F41" i="19"/>
  <c r="E41" i="19"/>
  <c r="D41" i="19"/>
  <c r="C41" i="19"/>
  <c r="B41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O40" i="19" s="1"/>
  <c r="L39" i="19"/>
  <c r="M39" i="19" s="1"/>
  <c r="K39" i="19"/>
  <c r="J39" i="19"/>
  <c r="I39" i="19"/>
  <c r="H39" i="19"/>
  <c r="G39" i="19"/>
  <c r="F39" i="19"/>
  <c r="E39" i="19"/>
  <c r="D39" i="19"/>
  <c r="C39" i="19"/>
  <c r="B39" i="19"/>
  <c r="O39" i="19" s="1"/>
  <c r="L38" i="19"/>
  <c r="O38" i="19" s="1"/>
  <c r="K38" i="19"/>
  <c r="J38" i="19"/>
  <c r="I38" i="19"/>
  <c r="H38" i="19"/>
  <c r="G38" i="19"/>
  <c r="F38" i="19"/>
  <c r="E38" i="19"/>
  <c r="D38" i="19"/>
  <c r="C38" i="19"/>
  <c r="B38" i="19"/>
  <c r="L37" i="19"/>
  <c r="M37" i="19" s="1"/>
  <c r="K37" i="19"/>
  <c r="J37" i="19"/>
  <c r="I37" i="19"/>
  <c r="H37" i="19"/>
  <c r="G37" i="19"/>
  <c r="F37" i="19"/>
  <c r="E37" i="19"/>
  <c r="D37" i="19"/>
  <c r="C37" i="19"/>
  <c r="B37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O36" i="19" s="1"/>
  <c r="L35" i="19"/>
  <c r="M35" i="19" s="1"/>
  <c r="K35" i="19"/>
  <c r="J35" i="19"/>
  <c r="I35" i="19"/>
  <c r="H35" i="19"/>
  <c r="G35" i="19"/>
  <c r="F35" i="19"/>
  <c r="E35" i="19"/>
  <c r="D35" i="19"/>
  <c r="C35" i="19"/>
  <c r="B35" i="19"/>
  <c r="O35" i="19" s="1"/>
  <c r="L34" i="19"/>
  <c r="O34" i="19" s="1"/>
  <c r="K34" i="19"/>
  <c r="J34" i="19"/>
  <c r="I34" i="19"/>
  <c r="H34" i="19"/>
  <c r="G34" i="19"/>
  <c r="F34" i="19"/>
  <c r="E34" i="19"/>
  <c r="D34" i="19"/>
  <c r="C34" i="19"/>
  <c r="B34" i="19"/>
  <c r="L33" i="19"/>
  <c r="M33" i="19" s="1"/>
  <c r="K33" i="19"/>
  <c r="J33" i="19"/>
  <c r="I33" i="19"/>
  <c r="H33" i="19"/>
  <c r="G33" i="19"/>
  <c r="F33" i="19"/>
  <c r="E33" i="19"/>
  <c r="D33" i="19"/>
  <c r="C33" i="19"/>
  <c r="B33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O32" i="19" s="1"/>
  <c r="L31" i="19"/>
  <c r="M31" i="19" s="1"/>
  <c r="K31" i="19"/>
  <c r="J31" i="19"/>
  <c r="I31" i="19"/>
  <c r="H31" i="19"/>
  <c r="G31" i="19"/>
  <c r="F31" i="19"/>
  <c r="E31" i="19"/>
  <c r="D31" i="19"/>
  <c r="C31" i="19"/>
  <c r="B31" i="19"/>
  <c r="O31" i="19" s="1"/>
  <c r="L30" i="19"/>
  <c r="O30" i="19" s="1"/>
  <c r="K30" i="19"/>
  <c r="J30" i="19"/>
  <c r="I30" i="19"/>
  <c r="H30" i="19"/>
  <c r="G30" i="19"/>
  <c r="F30" i="19"/>
  <c r="E30" i="19"/>
  <c r="D30" i="19"/>
  <c r="C30" i="19"/>
  <c r="B30" i="19"/>
  <c r="M48" i="18"/>
  <c r="L48" i="18"/>
  <c r="K48" i="18"/>
  <c r="J48" i="18"/>
  <c r="I48" i="18"/>
  <c r="H48" i="18"/>
  <c r="G48" i="18"/>
  <c r="F48" i="18"/>
  <c r="E48" i="18"/>
  <c r="D48" i="18"/>
  <c r="C48" i="18"/>
  <c r="B48" i="18"/>
  <c r="O48" i="18" s="1"/>
  <c r="L47" i="18"/>
  <c r="K47" i="18"/>
  <c r="J47" i="18"/>
  <c r="I47" i="18"/>
  <c r="H47" i="18"/>
  <c r="G47" i="18"/>
  <c r="M47" i="18" s="1"/>
  <c r="F47" i="18"/>
  <c r="E47" i="18"/>
  <c r="D47" i="18"/>
  <c r="C47" i="18"/>
  <c r="B47" i="18"/>
  <c r="O47" i="18" s="1"/>
  <c r="L46" i="18"/>
  <c r="O46" i="18" s="1"/>
  <c r="K46" i="18"/>
  <c r="J46" i="18"/>
  <c r="I46" i="18"/>
  <c r="H46" i="18"/>
  <c r="G46" i="18"/>
  <c r="F46" i="18"/>
  <c r="E46" i="18"/>
  <c r="D46" i="18"/>
  <c r="C46" i="18"/>
  <c r="B46" i="18"/>
  <c r="L45" i="18"/>
  <c r="M45" i="18" s="1"/>
  <c r="K45" i="18"/>
  <c r="J45" i="18"/>
  <c r="I45" i="18"/>
  <c r="H45" i="18"/>
  <c r="G45" i="18"/>
  <c r="F45" i="18"/>
  <c r="E45" i="18"/>
  <c r="D45" i="18"/>
  <c r="C45" i="18"/>
  <c r="B45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O44" i="18" s="1"/>
  <c r="L43" i="18"/>
  <c r="K43" i="18"/>
  <c r="J43" i="18"/>
  <c r="I43" i="18"/>
  <c r="H43" i="18"/>
  <c r="G43" i="18"/>
  <c r="M43" i="18" s="1"/>
  <c r="F43" i="18"/>
  <c r="E43" i="18"/>
  <c r="D43" i="18"/>
  <c r="C43" i="18"/>
  <c r="B43" i="18"/>
  <c r="O43" i="18" s="1"/>
  <c r="L42" i="18"/>
  <c r="O42" i="18" s="1"/>
  <c r="K42" i="18"/>
  <c r="J42" i="18"/>
  <c r="I42" i="18"/>
  <c r="H42" i="18"/>
  <c r="G42" i="18"/>
  <c r="F42" i="18"/>
  <c r="E42" i="18"/>
  <c r="D42" i="18"/>
  <c r="C42" i="18"/>
  <c r="B42" i="18"/>
  <c r="L41" i="18"/>
  <c r="M41" i="18" s="1"/>
  <c r="K41" i="18"/>
  <c r="J41" i="18"/>
  <c r="I41" i="18"/>
  <c r="H41" i="18"/>
  <c r="G41" i="18"/>
  <c r="F41" i="18"/>
  <c r="E41" i="18"/>
  <c r="D41" i="18"/>
  <c r="C41" i="18"/>
  <c r="B41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O40" i="18" s="1"/>
  <c r="L39" i="18"/>
  <c r="M39" i="18" s="1"/>
  <c r="K39" i="18"/>
  <c r="J39" i="18"/>
  <c r="I39" i="18"/>
  <c r="H39" i="18"/>
  <c r="G39" i="18"/>
  <c r="F39" i="18"/>
  <c r="E39" i="18"/>
  <c r="D39" i="18"/>
  <c r="C39" i="18"/>
  <c r="B39" i="18"/>
  <c r="O39" i="18" s="1"/>
  <c r="L38" i="18"/>
  <c r="O38" i="18" s="1"/>
  <c r="K38" i="18"/>
  <c r="J38" i="18"/>
  <c r="I38" i="18"/>
  <c r="H38" i="18"/>
  <c r="G38" i="18"/>
  <c r="F38" i="18"/>
  <c r="E38" i="18"/>
  <c r="D38" i="18"/>
  <c r="C38" i="18"/>
  <c r="B38" i="18"/>
  <c r="L37" i="18"/>
  <c r="M37" i="18" s="1"/>
  <c r="K37" i="18"/>
  <c r="J37" i="18"/>
  <c r="I37" i="18"/>
  <c r="H37" i="18"/>
  <c r="G37" i="18"/>
  <c r="F37" i="18"/>
  <c r="E37" i="18"/>
  <c r="D37" i="18"/>
  <c r="C37" i="18"/>
  <c r="B37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O36" i="18" s="1"/>
  <c r="L35" i="18"/>
  <c r="M35" i="18" s="1"/>
  <c r="K35" i="18"/>
  <c r="J35" i="18"/>
  <c r="I35" i="18"/>
  <c r="H35" i="18"/>
  <c r="G35" i="18"/>
  <c r="F35" i="18"/>
  <c r="E35" i="18"/>
  <c r="D35" i="18"/>
  <c r="C35" i="18"/>
  <c r="B35" i="18"/>
  <c r="O35" i="18" s="1"/>
  <c r="L34" i="18"/>
  <c r="O34" i="18" s="1"/>
  <c r="K34" i="18"/>
  <c r="J34" i="18"/>
  <c r="I34" i="18"/>
  <c r="H34" i="18"/>
  <c r="G34" i="18"/>
  <c r="F34" i="18"/>
  <c r="E34" i="18"/>
  <c r="D34" i="18"/>
  <c r="C34" i="18"/>
  <c r="B34" i="18"/>
  <c r="L33" i="18"/>
  <c r="M33" i="18" s="1"/>
  <c r="K33" i="18"/>
  <c r="J33" i="18"/>
  <c r="I33" i="18"/>
  <c r="H33" i="18"/>
  <c r="G33" i="18"/>
  <c r="F33" i="18"/>
  <c r="E33" i="18"/>
  <c r="D33" i="18"/>
  <c r="C33" i="18"/>
  <c r="B33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O32" i="18" s="1"/>
  <c r="L31" i="18"/>
  <c r="M31" i="18" s="1"/>
  <c r="K31" i="18"/>
  <c r="J31" i="18"/>
  <c r="I31" i="18"/>
  <c r="H31" i="18"/>
  <c r="G31" i="18"/>
  <c r="F31" i="18"/>
  <c r="E31" i="18"/>
  <c r="D31" i="18"/>
  <c r="C31" i="18"/>
  <c r="B31" i="18"/>
  <c r="O31" i="18" s="1"/>
  <c r="L30" i="18"/>
  <c r="O30" i="18" s="1"/>
  <c r="K30" i="18"/>
  <c r="J30" i="18"/>
  <c r="I30" i="18"/>
  <c r="H30" i="18"/>
  <c r="G30" i="18"/>
  <c r="F30" i="18"/>
  <c r="E30" i="18"/>
  <c r="D30" i="18"/>
  <c r="C30" i="18"/>
  <c r="B30" i="18"/>
  <c r="M48" i="17"/>
  <c r="L48" i="17"/>
  <c r="K48" i="17"/>
  <c r="J48" i="17"/>
  <c r="I48" i="17"/>
  <c r="H48" i="17"/>
  <c r="G48" i="17"/>
  <c r="F48" i="17"/>
  <c r="E48" i="17"/>
  <c r="D48" i="17"/>
  <c r="C48" i="17"/>
  <c r="B48" i="17"/>
  <c r="O48" i="17" s="1"/>
  <c r="L47" i="17"/>
  <c r="K47" i="17"/>
  <c r="J47" i="17"/>
  <c r="I47" i="17"/>
  <c r="H47" i="17"/>
  <c r="G47" i="17"/>
  <c r="M47" i="17" s="1"/>
  <c r="F47" i="17"/>
  <c r="E47" i="17"/>
  <c r="D47" i="17"/>
  <c r="C47" i="17"/>
  <c r="B47" i="17"/>
  <c r="O47" i="17" s="1"/>
  <c r="L46" i="17"/>
  <c r="O46" i="17" s="1"/>
  <c r="K46" i="17"/>
  <c r="J46" i="17"/>
  <c r="I46" i="17"/>
  <c r="H46" i="17"/>
  <c r="G46" i="17"/>
  <c r="F46" i="17"/>
  <c r="E46" i="17"/>
  <c r="D46" i="17"/>
  <c r="C46" i="17"/>
  <c r="B46" i="17"/>
  <c r="L45" i="17"/>
  <c r="M45" i="17" s="1"/>
  <c r="K45" i="17"/>
  <c r="J45" i="17"/>
  <c r="I45" i="17"/>
  <c r="H45" i="17"/>
  <c r="G45" i="17"/>
  <c r="F45" i="17"/>
  <c r="E45" i="17"/>
  <c r="D45" i="17"/>
  <c r="C45" i="17"/>
  <c r="B45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O44" i="17" s="1"/>
  <c r="L43" i="17"/>
  <c r="M43" i="17" s="1"/>
  <c r="K43" i="17"/>
  <c r="J43" i="17"/>
  <c r="I43" i="17"/>
  <c r="H43" i="17"/>
  <c r="G43" i="17"/>
  <c r="F43" i="17"/>
  <c r="E43" i="17"/>
  <c r="D43" i="17"/>
  <c r="C43" i="17"/>
  <c r="B43" i="17"/>
  <c r="O43" i="17" s="1"/>
  <c r="L42" i="17"/>
  <c r="O42" i="17" s="1"/>
  <c r="K42" i="17"/>
  <c r="J42" i="17"/>
  <c r="I42" i="17"/>
  <c r="H42" i="17"/>
  <c r="G42" i="17"/>
  <c r="F42" i="17"/>
  <c r="E42" i="17"/>
  <c r="D42" i="17"/>
  <c r="C42" i="17"/>
  <c r="B42" i="17"/>
  <c r="L41" i="17"/>
  <c r="M41" i="17" s="1"/>
  <c r="K41" i="17"/>
  <c r="J41" i="17"/>
  <c r="I41" i="17"/>
  <c r="H41" i="17"/>
  <c r="G41" i="17"/>
  <c r="F41" i="17"/>
  <c r="E41" i="17"/>
  <c r="D41" i="17"/>
  <c r="C41" i="17"/>
  <c r="B41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O40" i="17" s="1"/>
  <c r="L39" i="17"/>
  <c r="M39" i="17" s="1"/>
  <c r="K39" i="17"/>
  <c r="J39" i="17"/>
  <c r="I39" i="17"/>
  <c r="H39" i="17"/>
  <c r="G39" i="17"/>
  <c r="F39" i="17"/>
  <c r="E39" i="17"/>
  <c r="D39" i="17"/>
  <c r="C39" i="17"/>
  <c r="B39" i="17"/>
  <c r="O39" i="17" s="1"/>
  <c r="L38" i="17"/>
  <c r="O38" i="17" s="1"/>
  <c r="K38" i="17"/>
  <c r="J38" i="17"/>
  <c r="I38" i="17"/>
  <c r="H38" i="17"/>
  <c r="G38" i="17"/>
  <c r="F38" i="17"/>
  <c r="E38" i="17"/>
  <c r="D38" i="17"/>
  <c r="C38" i="17"/>
  <c r="B38" i="17"/>
  <c r="L37" i="17"/>
  <c r="M37" i="17" s="1"/>
  <c r="K37" i="17"/>
  <c r="J37" i="17"/>
  <c r="I37" i="17"/>
  <c r="H37" i="17"/>
  <c r="G37" i="17"/>
  <c r="F37" i="17"/>
  <c r="E37" i="17"/>
  <c r="D37" i="17"/>
  <c r="C37" i="17"/>
  <c r="B37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O36" i="17" s="1"/>
  <c r="L35" i="17"/>
  <c r="M35" i="17" s="1"/>
  <c r="K35" i="17"/>
  <c r="J35" i="17"/>
  <c r="I35" i="17"/>
  <c r="H35" i="17"/>
  <c r="G35" i="17"/>
  <c r="F35" i="17"/>
  <c r="E35" i="17"/>
  <c r="D35" i="17"/>
  <c r="C35" i="17"/>
  <c r="B35" i="17"/>
  <c r="O35" i="17" s="1"/>
  <c r="L34" i="17"/>
  <c r="O34" i="17" s="1"/>
  <c r="K34" i="17"/>
  <c r="J34" i="17"/>
  <c r="I34" i="17"/>
  <c r="H34" i="17"/>
  <c r="G34" i="17"/>
  <c r="F34" i="17"/>
  <c r="E34" i="17"/>
  <c r="D34" i="17"/>
  <c r="C34" i="17"/>
  <c r="B34" i="17"/>
  <c r="L33" i="17"/>
  <c r="M33" i="17" s="1"/>
  <c r="K33" i="17"/>
  <c r="J33" i="17"/>
  <c r="I33" i="17"/>
  <c r="H33" i="17"/>
  <c r="G33" i="17"/>
  <c r="F33" i="17"/>
  <c r="E33" i="17"/>
  <c r="D33" i="17"/>
  <c r="C33" i="17"/>
  <c r="B33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O32" i="17" s="1"/>
  <c r="L31" i="17"/>
  <c r="M31" i="17" s="1"/>
  <c r="K31" i="17"/>
  <c r="J31" i="17"/>
  <c r="I31" i="17"/>
  <c r="H31" i="17"/>
  <c r="G31" i="17"/>
  <c r="F31" i="17"/>
  <c r="E31" i="17"/>
  <c r="D31" i="17"/>
  <c r="C31" i="17"/>
  <c r="B31" i="17"/>
  <c r="O31" i="17" s="1"/>
  <c r="L30" i="17"/>
  <c r="O30" i="17" s="1"/>
  <c r="K30" i="17"/>
  <c r="J30" i="17"/>
  <c r="I30" i="17"/>
  <c r="H30" i="17"/>
  <c r="G30" i="17"/>
  <c r="F30" i="17"/>
  <c r="E30" i="17"/>
  <c r="D30" i="17"/>
  <c r="C30" i="17"/>
  <c r="B30" i="17"/>
  <c r="M48" i="16"/>
  <c r="L48" i="16"/>
  <c r="K48" i="16"/>
  <c r="J48" i="16"/>
  <c r="I48" i="16"/>
  <c r="H48" i="16"/>
  <c r="G48" i="16"/>
  <c r="F48" i="16"/>
  <c r="E48" i="16"/>
  <c r="D48" i="16"/>
  <c r="C48" i="16"/>
  <c r="B48" i="16"/>
  <c r="O48" i="16" s="1"/>
  <c r="L47" i="16"/>
  <c r="K47" i="16"/>
  <c r="J47" i="16"/>
  <c r="I47" i="16"/>
  <c r="H47" i="16"/>
  <c r="G47" i="16"/>
  <c r="M47" i="16" s="1"/>
  <c r="F47" i="16"/>
  <c r="E47" i="16"/>
  <c r="D47" i="16"/>
  <c r="C47" i="16"/>
  <c r="B47" i="16"/>
  <c r="O47" i="16" s="1"/>
  <c r="L46" i="16"/>
  <c r="O46" i="16" s="1"/>
  <c r="K46" i="16"/>
  <c r="J46" i="16"/>
  <c r="I46" i="16"/>
  <c r="H46" i="16"/>
  <c r="G46" i="16"/>
  <c r="F46" i="16"/>
  <c r="E46" i="16"/>
  <c r="D46" i="16"/>
  <c r="C46" i="16"/>
  <c r="B46" i="16"/>
  <c r="L45" i="16"/>
  <c r="M45" i="16" s="1"/>
  <c r="K45" i="16"/>
  <c r="J45" i="16"/>
  <c r="I45" i="16"/>
  <c r="H45" i="16"/>
  <c r="G45" i="16"/>
  <c r="F45" i="16"/>
  <c r="E45" i="16"/>
  <c r="D45" i="16"/>
  <c r="C45" i="16"/>
  <c r="B45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O44" i="16" s="1"/>
  <c r="L43" i="16"/>
  <c r="M43" i="16" s="1"/>
  <c r="K43" i="16"/>
  <c r="J43" i="16"/>
  <c r="I43" i="16"/>
  <c r="H43" i="16"/>
  <c r="G43" i="16"/>
  <c r="F43" i="16"/>
  <c r="E43" i="16"/>
  <c r="D43" i="16"/>
  <c r="C43" i="16"/>
  <c r="B43" i="16"/>
  <c r="O43" i="16" s="1"/>
  <c r="L42" i="16"/>
  <c r="O42" i="16" s="1"/>
  <c r="K42" i="16"/>
  <c r="J42" i="16"/>
  <c r="I42" i="16"/>
  <c r="H42" i="16"/>
  <c r="G42" i="16"/>
  <c r="F42" i="16"/>
  <c r="E42" i="16"/>
  <c r="D42" i="16"/>
  <c r="C42" i="16"/>
  <c r="B42" i="16"/>
  <c r="L41" i="16"/>
  <c r="M41" i="16" s="1"/>
  <c r="K41" i="16"/>
  <c r="J41" i="16"/>
  <c r="I41" i="16"/>
  <c r="H41" i="16"/>
  <c r="G41" i="16"/>
  <c r="F41" i="16"/>
  <c r="E41" i="16"/>
  <c r="D41" i="16"/>
  <c r="C41" i="16"/>
  <c r="B41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O40" i="16" s="1"/>
  <c r="L39" i="16"/>
  <c r="M39" i="16" s="1"/>
  <c r="K39" i="16"/>
  <c r="J39" i="16"/>
  <c r="I39" i="16"/>
  <c r="H39" i="16"/>
  <c r="G39" i="16"/>
  <c r="F39" i="16"/>
  <c r="E39" i="16"/>
  <c r="D39" i="16"/>
  <c r="C39" i="16"/>
  <c r="B39" i="16"/>
  <c r="O39" i="16" s="1"/>
  <c r="L38" i="16"/>
  <c r="O38" i="16" s="1"/>
  <c r="K38" i="16"/>
  <c r="J38" i="16"/>
  <c r="I38" i="16"/>
  <c r="H38" i="16"/>
  <c r="G38" i="16"/>
  <c r="F38" i="16"/>
  <c r="E38" i="16"/>
  <c r="D38" i="16"/>
  <c r="C38" i="16"/>
  <c r="B38" i="16"/>
  <c r="L37" i="16"/>
  <c r="M37" i="16" s="1"/>
  <c r="K37" i="16"/>
  <c r="J37" i="16"/>
  <c r="I37" i="16"/>
  <c r="H37" i="16"/>
  <c r="G37" i="16"/>
  <c r="F37" i="16"/>
  <c r="E37" i="16"/>
  <c r="D37" i="16"/>
  <c r="C37" i="16"/>
  <c r="B37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O36" i="16" s="1"/>
  <c r="L35" i="16"/>
  <c r="M35" i="16" s="1"/>
  <c r="K35" i="16"/>
  <c r="J35" i="16"/>
  <c r="I35" i="16"/>
  <c r="H35" i="16"/>
  <c r="G35" i="16"/>
  <c r="F35" i="16"/>
  <c r="E35" i="16"/>
  <c r="D35" i="16"/>
  <c r="C35" i="16"/>
  <c r="B35" i="16"/>
  <c r="O35" i="16" s="1"/>
  <c r="L34" i="16"/>
  <c r="O34" i="16" s="1"/>
  <c r="K34" i="16"/>
  <c r="J34" i="16"/>
  <c r="I34" i="16"/>
  <c r="H34" i="16"/>
  <c r="G34" i="16"/>
  <c r="F34" i="16"/>
  <c r="E34" i="16"/>
  <c r="D34" i="16"/>
  <c r="C34" i="16"/>
  <c r="B34" i="16"/>
  <c r="L33" i="16"/>
  <c r="M33" i="16" s="1"/>
  <c r="K33" i="16"/>
  <c r="J33" i="16"/>
  <c r="I33" i="16"/>
  <c r="H33" i="16"/>
  <c r="G33" i="16"/>
  <c r="F33" i="16"/>
  <c r="E33" i="16"/>
  <c r="D33" i="16"/>
  <c r="C33" i="16"/>
  <c r="B33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O32" i="16" s="1"/>
  <c r="L31" i="16"/>
  <c r="M31" i="16" s="1"/>
  <c r="K31" i="16"/>
  <c r="J31" i="16"/>
  <c r="I31" i="16"/>
  <c r="H31" i="16"/>
  <c r="G31" i="16"/>
  <c r="F31" i="16"/>
  <c r="E31" i="16"/>
  <c r="D31" i="16"/>
  <c r="C31" i="16"/>
  <c r="B31" i="16"/>
  <c r="O31" i="16" s="1"/>
  <c r="L30" i="16"/>
  <c r="O30" i="16" s="1"/>
  <c r="K30" i="16"/>
  <c r="J30" i="16"/>
  <c r="I30" i="16"/>
  <c r="H30" i="16"/>
  <c r="G30" i="16"/>
  <c r="F30" i="16"/>
  <c r="E30" i="16"/>
  <c r="D30" i="16"/>
  <c r="C30" i="16"/>
  <c r="B30" i="16"/>
  <c r="M30" i="15"/>
  <c r="L48" i="15"/>
  <c r="K48" i="15"/>
  <c r="J48" i="15"/>
  <c r="I48" i="15"/>
  <c r="H48" i="15"/>
  <c r="G48" i="15"/>
  <c r="F48" i="15"/>
  <c r="E48" i="15"/>
  <c r="D48" i="15"/>
  <c r="C48" i="15"/>
  <c r="B48" i="15"/>
  <c r="L47" i="15"/>
  <c r="K47" i="15"/>
  <c r="J47" i="15"/>
  <c r="I47" i="15"/>
  <c r="H47" i="15"/>
  <c r="G47" i="15"/>
  <c r="F47" i="15"/>
  <c r="E47" i="15"/>
  <c r="D47" i="15"/>
  <c r="C47" i="15"/>
  <c r="B47" i="15"/>
  <c r="L46" i="15"/>
  <c r="K46" i="15"/>
  <c r="J46" i="15"/>
  <c r="I46" i="15"/>
  <c r="H46" i="15"/>
  <c r="G46" i="15"/>
  <c r="F46" i="15"/>
  <c r="E46" i="15"/>
  <c r="D46" i="15"/>
  <c r="C46" i="15"/>
  <c r="B46" i="15"/>
  <c r="L45" i="15"/>
  <c r="K45" i="15"/>
  <c r="J45" i="15"/>
  <c r="I45" i="15"/>
  <c r="H45" i="15"/>
  <c r="G45" i="15"/>
  <c r="F45" i="15"/>
  <c r="E45" i="15"/>
  <c r="D45" i="15"/>
  <c r="C45" i="15"/>
  <c r="B45" i="15"/>
  <c r="L44" i="15"/>
  <c r="K44" i="15"/>
  <c r="J44" i="15"/>
  <c r="I44" i="15"/>
  <c r="H44" i="15"/>
  <c r="G44" i="15"/>
  <c r="F44" i="15"/>
  <c r="E44" i="15"/>
  <c r="D44" i="15"/>
  <c r="C44" i="15"/>
  <c r="B44" i="15"/>
  <c r="L43" i="15"/>
  <c r="K43" i="15"/>
  <c r="J43" i="15"/>
  <c r="I43" i="15"/>
  <c r="H43" i="15"/>
  <c r="G43" i="15"/>
  <c r="F43" i="15"/>
  <c r="E43" i="15"/>
  <c r="D43" i="15"/>
  <c r="C43" i="15"/>
  <c r="B43" i="15"/>
  <c r="L42" i="15"/>
  <c r="K42" i="15"/>
  <c r="J42" i="15"/>
  <c r="I42" i="15"/>
  <c r="H42" i="15"/>
  <c r="G42" i="15"/>
  <c r="F42" i="15"/>
  <c r="E42" i="15"/>
  <c r="D42" i="15"/>
  <c r="C42" i="15"/>
  <c r="B42" i="15"/>
  <c r="L41" i="15"/>
  <c r="K41" i="15"/>
  <c r="J41" i="15"/>
  <c r="I41" i="15"/>
  <c r="H41" i="15"/>
  <c r="G41" i="15"/>
  <c r="F41" i="15"/>
  <c r="E41" i="15"/>
  <c r="D41" i="15"/>
  <c r="C41" i="15"/>
  <c r="B41" i="15"/>
  <c r="L40" i="15"/>
  <c r="K40" i="15"/>
  <c r="J40" i="15"/>
  <c r="I40" i="15"/>
  <c r="H40" i="15"/>
  <c r="G40" i="15"/>
  <c r="F40" i="15"/>
  <c r="E40" i="15"/>
  <c r="D40" i="15"/>
  <c r="C40" i="15"/>
  <c r="B40" i="15"/>
  <c r="L39" i="15"/>
  <c r="K39" i="15"/>
  <c r="J39" i="15"/>
  <c r="I39" i="15"/>
  <c r="H39" i="15"/>
  <c r="G39" i="15"/>
  <c r="F39" i="15"/>
  <c r="E39" i="15"/>
  <c r="D39" i="15"/>
  <c r="C39" i="15"/>
  <c r="B39" i="15"/>
  <c r="L38" i="15"/>
  <c r="K38" i="15"/>
  <c r="J38" i="15"/>
  <c r="I38" i="15"/>
  <c r="H38" i="15"/>
  <c r="G38" i="15"/>
  <c r="F38" i="15"/>
  <c r="E38" i="15"/>
  <c r="D38" i="15"/>
  <c r="C38" i="15"/>
  <c r="B38" i="15"/>
  <c r="L37" i="15"/>
  <c r="K37" i="15"/>
  <c r="J37" i="15"/>
  <c r="I37" i="15"/>
  <c r="H37" i="15"/>
  <c r="G37" i="15"/>
  <c r="F37" i="15"/>
  <c r="E37" i="15"/>
  <c r="D37" i="15"/>
  <c r="C37" i="15"/>
  <c r="B37" i="15"/>
  <c r="L36" i="15"/>
  <c r="K36" i="15"/>
  <c r="J36" i="15"/>
  <c r="I36" i="15"/>
  <c r="H36" i="15"/>
  <c r="G36" i="15"/>
  <c r="F36" i="15"/>
  <c r="E36" i="15"/>
  <c r="D36" i="15"/>
  <c r="C36" i="15"/>
  <c r="B36" i="15"/>
  <c r="L35" i="15"/>
  <c r="K35" i="15"/>
  <c r="J35" i="15"/>
  <c r="I35" i="15"/>
  <c r="H35" i="15"/>
  <c r="G35" i="15"/>
  <c r="F35" i="15"/>
  <c r="E35" i="15"/>
  <c r="D35" i="15"/>
  <c r="C35" i="15"/>
  <c r="B35" i="15"/>
  <c r="L34" i="15"/>
  <c r="K34" i="15"/>
  <c r="J34" i="15"/>
  <c r="I34" i="15"/>
  <c r="H34" i="15"/>
  <c r="G34" i="15"/>
  <c r="F34" i="15"/>
  <c r="E34" i="15"/>
  <c r="D34" i="15"/>
  <c r="C34" i="15"/>
  <c r="B34" i="15"/>
  <c r="L33" i="15"/>
  <c r="K33" i="15"/>
  <c r="J33" i="15"/>
  <c r="I33" i="15"/>
  <c r="H33" i="15"/>
  <c r="G33" i="15"/>
  <c r="F33" i="15"/>
  <c r="E33" i="15"/>
  <c r="D33" i="15"/>
  <c r="C33" i="15"/>
  <c r="B33" i="15"/>
  <c r="L32" i="15"/>
  <c r="K32" i="15"/>
  <c r="J32" i="15"/>
  <c r="I32" i="15"/>
  <c r="H32" i="15"/>
  <c r="G32" i="15"/>
  <c r="F32" i="15"/>
  <c r="E32" i="15"/>
  <c r="D32" i="15"/>
  <c r="C32" i="15"/>
  <c r="B32" i="15"/>
  <c r="L31" i="15"/>
  <c r="K31" i="15"/>
  <c r="J31" i="15"/>
  <c r="I31" i="15"/>
  <c r="H31" i="15"/>
  <c r="G31" i="15"/>
  <c r="F31" i="15"/>
  <c r="E31" i="15"/>
  <c r="D31" i="15"/>
  <c r="C31" i="15"/>
  <c r="B31" i="15"/>
  <c r="C30" i="15"/>
  <c r="D30" i="15"/>
  <c r="E30" i="15"/>
  <c r="F30" i="15"/>
  <c r="G30" i="15"/>
  <c r="H30" i="15"/>
  <c r="I30" i="15"/>
  <c r="J30" i="15"/>
  <c r="K30" i="15"/>
  <c r="L30" i="15"/>
  <c r="B30" i="15"/>
  <c r="O48" i="15"/>
  <c r="M48" i="15"/>
  <c r="O47" i="15"/>
  <c r="M47" i="15"/>
  <c r="O46" i="15"/>
  <c r="M46" i="15"/>
  <c r="O45" i="15"/>
  <c r="M45" i="15"/>
  <c r="O44" i="15"/>
  <c r="M44" i="15"/>
  <c r="O43" i="15"/>
  <c r="M43" i="15"/>
  <c r="O42" i="15"/>
  <c r="O41" i="15"/>
  <c r="M41" i="15"/>
  <c r="O40" i="15"/>
  <c r="M40" i="15"/>
  <c r="O39" i="15"/>
  <c r="M39" i="15"/>
  <c r="O38" i="15"/>
  <c r="M38" i="15"/>
  <c r="O37" i="15"/>
  <c r="M37" i="15"/>
  <c r="O36" i="15"/>
  <c r="M36" i="15"/>
  <c r="O35" i="15"/>
  <c r="M35" i="15"/>
  <c r="O34" i="15"/>
  <c r="M34" i="15"/>
  <c r="O33" i="15"/>
  <c r="M33" i="15"/>
  <c r="O32" i="15"/>
  <c r="M32" i="15"/>
  <c r="M31" i="15"/>
  <c r="O31" i="15"/>
  <c r="M30" i="20" l="1"/>
  <c r="M34" i="20"/>
  <c r="M38" i="20"/>
  <c r="M42" i="20"/>
  <c r="M46" i="20"/>
  <c r="M32" i="20"/>
  <c r="M36" i="20"/>
  <c r="M40" i="20"/>
  <c r="M44" i="20"/>
  <c r="M48" i="20"/>
  <c r="M30" i="19"/>
  <c r="O33" i="19"/>
  <c r="M34" i="19"/>
  <c r="O37" i="19"/>
  <c r="M38" i="19"/>
  <c r="O41" i="19"/>
  <c r="M42" i="19"/>
  <c r="O45" i="19"/>
  <c r="M46" i="19"/>
  <c r="M30" i="18"/>
  <c r="O33" i="18"/>
  <c r="M34" i="18"/>
  <c r="O37" i="18"/>
  <c r="M38" i="18"/>
  <c r="O41" i="18"/>
  <c r="M42" i="18"/>
  <c r="O45" i="18"/>
  <c r="M46" i="18"/>
  <c r="M30" i="17"/>
  <c r="O33" i="17"/>
  <c r="M34" i="17"/>
  <c r="O37" i="17"/>
  <c r="M38" i="17"/>
  <c r="O41" i="17"/>
  <c r="M42" i="17"/>
  <c r="O45" i="17"/>
  <c r="M46" i="17"/>
  <c r="M30" i="16"/>
  <c r="O33" i="16"/>
  <c r="M34" i="16"/>
  <c r="O37" i="16"/>
  <c r="M38" i="16"/>
  <c r="O41" i="16"/>
  <c r="M42" i="16"/>
  <c r="O45" i="16"/>
  <c r="M46" i="16"/>
  <c r="O30" i="15"/>
  <c r="M42" i="15"/>
  <c r="P11" i="2"/>
  <c r="O10" i="2"/>
  <c r="N10" i="2"/>
  <c r="M10" i="2"/>
  <c r="M10" i="18"/>
  <c r="M11" i="17"/>
  <c r="M10" i="16"/>
  <c r="O10" i="15"/>
  <c r="N10" i="15"/>
  <c r="M10" i="15"/>
  <c r="O28" i="20"/>
  <c r="P28" i="20" s="1"/>
  <c r="M28" i="20"/>
  <c r="N28" i="20" s="1"/>
  <c r="O27" i="20"/>
  <c r="P27" i="20" s="1"/>
  <c r="M27" i="20"/>
  <c r="N27" i="20" s="1"/>
  <c r="O26" i="20"/>
  <c r="P26" i="20" s="1"/>
  <c r="M26" i="20"/>
  <c r="N26" i="20" s="1"/>
  <c r="O25" i="20"/>
  <c r="P25" i="20" s="1"/>
  <c r="M25" i="20"/>
  <c r="N25" i="20" s="1"/>
  <c r="O24" i="20"/>
  <c r="P24" i="20" s="1"/>
  <c r="M24" i="20"/>
  <c r="N24" i="20" s="1"/>
  <c r="O23" i="20"/>
  <c r="P23" i="20" s="1"/>
  <c r="M23" i="20"/>
  <c r="N23" i="20" s="1"/>
  <c r="O21" i="20"/>
  <c r="P21" i="20" s="1"/>
  <c r="M21" i="20"/>
  <c r="N21" i="20" s="1"/>
  <c r="O20" i="20"/>
  <c r="P20" i="20" s="1"/>
  <c r="M20" i="20"/>
  <c r="N20" i="20" s="1"/>
  <c r="O19" i="20"/>
  <c r="P19" i="20" s="1"/>
  <c r="M19" i="20"/>
  <c r="N19" i="20" s="1"/>
  <c r="O18" i="20"/>
  <c r="P18" i="20" s="1"/>
  <c r="M18" i="20"/>
  <c r="N18" i="20" s="1"/>
  <c r="O17" i="20"/>
  <c r="P17" i="20" s="1"/>
  <c r="M17" i="20"/>
  <c r="N17" i="20" s="1"/>
  <c r="O16" i="20"/>
  <c r="P16" i="20" s="1"/>
  <c r="M16" i="20"/>
  <c r="N16" i="20" s="1"/>
  <c r="O15" i="20"/>
  <c r="P15" i="20" s="1"/>
  <c r="M15" i="20"/>
  <c r="N15" i="20" s="1"/>
  <c r="O14" i="20"/>
  <c r="P14" i="20" s="1"/>
  <c r="M14" i="20"/>
  <c r="N14" i="20" s="1"/>
  <c r="O13" i="20"/>
  <c r="P13" i="20" s="1"/>
  <c r="M13" i="20"/>
  <c r="N13" i="20" s="1"/>
  <c r="O12" i="20"/>
  <c r="P12" i="20" s="1"/>
  <c r="M12" i="20"/>
  <c r="N12" i="20" s="1"/>
  <c r="O8" i="20"/>
  <c r="P8" i="20" s="1"/>
  <c r="M8" i="20"/>
  <c r="N8" i="20" s="1"/>
  <c r="P28" i="19"/>
  <c r="O28" i="19"/>
  <c r="N28" i="19"/>
  <c r="M28" i="19"/>
  <c r="P27" i="19"/>
  <c r="O27" i="19"/>
  <c r="N27" i="19"/>
  <c r="M27" i="19"/>
  <c r="O26" i="19"/>
  <c r="P26" i="19" s="1"/>
  <c r="M26" i="19"/>
  <c r="N26" i="19" s="1"/>
  <c r="P25" i="19"/>
  <c r="O25" i="19"/>
  <c r="N25" i="19"/>
  <c r="M25" i="19"/>
  <c r="P24" i="19"/>
  <c r="O24" i="19"/>
  <c r="N24" i="19"/>
  <c r="M24" i="19"/>
  <c r="P23" i="19"/>
  <c r="O23" i="19"/>
  <c r="N23" i="19"/>
  <c r="M23" i="19"/>
  <c r="P21" i="19"/>
  <c r="O21" i="19"/>
  <c r="N21" i="19"/>
  <c r="M21" i="19"/>
  <c r="P20" i="19"/>
  <c r="O20" i="19"/>
  <c r="N20" i="19"/>
  <c r="M20" i="19"/>
  <c r="P19" i="19"/>
  <c r="O19" i="19"/>
  <c r="N19" i="19"/>
  <c r="M19" i="19"/>
  <c r="O18" i="19"/>
  <c r="P18" i="19" s="1"/>
  <c r="M18" i="19"/>
  <c r="N18" i="19" s="1"/>
  <c r="P17" i="19"/>
  <c r="O17" i="19"/>
  <c r="N17" i="19"/>
  <c r="M17" i="19"/>
  <c r="P16" i="19"/>
  <c r="O16" i="19"/>
  <c r="N16" i="19"/>
  <c r="M16" i="19"/>
  <c r="P15" i="19"/>
  <c r="O15" i="19"/>
  <c r="N15" i="19"/>
  <c r="M15" i="19"/>
  <c r="P14" i="19"/>
  <c r="O14" i="19"/>
  <c r="N14" i="19"/>
  <c r="M14" i="19"/>
  <c r="O13" i="19"/>
  <c r="P13" i="19" s="1"/>
  <c r="M13" i="19"/>
  <c r="N13" i="19" s="1"/>
  <c r="P12" i="19"/>
  <c r="O12" i="19"/>
  <c r="N12" i="19"/>
  <c r="M12" i="19"/>
  <c r="P8" i="19"/>
  <c r="O8" i="19"/>
  <c r="N8" i="19"/>
  <c r="M8" i="19"/>
  <c r="O28" i="18"/>
  <c r="P28" i="18" s="1"/>
  <c r="M28" i="18"/>
  <c r="N28" i="18" s="1"/>
  <c r="O27" i="18"/>
  <c r="P27" i="18" s="1"/>
  <c r="M27" i="18"/>
  <c r="N27" i="18" s="1"/>
  <c r="O26" i="18"/>
  <c r="P26" i="18" s="1"/>
  <c r="M26" i="18"/>
  <c r="N26" i="18" s="1"/>
  <c r="O25" i="18"/>
  <c r="P25" i="18" s="1"/>
  <c r="M25" i="18"/>
  <c r="N25" i="18" s="1"/>
  <c r="O24" i="18"/>
  <c r="P24" i="18" s="1"/>
  <c r="M24" i="18"/>
  <c r="N24" i="18" s="1"/>
  <c r="O23" i="18"/>
  <c r="P23" i="18" s="1"/>
  <c r="M23" i="18"/>
  <c r="N23" i="18" s="1"/>
  <c r="O21" i="18"/>
  <c r="P21" i="18" s="1"/>
  <c r="M21" i="18"/>
  <c r="N21" i="18" s="1"/>
  <c r="O20" i="18"/>
  <c r="P20" i="18" s="1"/>
  <c r="M20" i="18"/>
  <c r="N20" i="18" s="1"/>
  <c r="O19" i="18"/>
  <c r="P19" i="18" s="1"/>
  <c r="M19" i="18"/>
  <c r="N19" i="18" s="1"/>
  <c r="O18" i="18"/>
  <c r="P18" i="18" s="1"/>
  <c r="M18" i="18"/>
  <c r="N18" i="18" s="1"/>
  <c r="O17" i="18"/>
  <c r="P17" i="18" s="1"/>
  <c r="N17" i="18"/>
  <c r="M17" i="18"/>
  <c r="O16" i="18"/>
  <c r="P16" i="18" s="1"/>
  <c r="M16" i="18"/>
  <c r="N16" i="18" s="1"/>
  <c r="O15" i="18"/>
  <c r="P15" i="18" s="1"/>
  <c r="M15" i="18"/>
  <c r="N15" i="18" s="1"/>
  <c r="O14" i="18"/>
  <c r="P14" i="18" s="1"/>
  <c r="M14" i="18"/>
  <c r="N14" i="18" s="1"/>
  <c r="O13" i="18"/>
  <c r="P13" i="18" s="1"/>
  <c r="M13" i="18"/>
  <c r="N13" i="18" s="1"/>
  <c r="O12" i="18"/>
  <c r="P12" i="18" s="1"/>
  <c r="M12" i="18"/>
  <c r="N12" i="18" s="1"/>
  <c r="P8" i="18"/>
  <c r="O8" i="18"/>
  <c r="N8" i="18"/>
  <c r="M8" i="18"/>
  <c r="M8" i="17"/>
  <c r="O28" i="17"/>
  <c r="P28" i="17" s="1"/>
  <c r="M28" i="17"/>
  <c r="N28" i="17" s="1"/>
  <c r="P27" i="17"/>
  <c r="O27" i="17"/>
  <c r="M27" i="17"/>
  <c r="N27" i="17" s="1"/>
  <c r="O26" i="17"/>
  <c r="P26" i="17" s="1"/>
  <c r="M26" i="17"/>
  <c r="N26" i="17" s="1"/>
  <c r="P25" i="17"/>
  <c r="O25" i="17"/>
  <c r="M25" i="17"/>
  <c r="N25" i="17" s="1"/>
  <c r="O24" i="17"/>
  <c r="P24" i="17" s="1"/>
  <c r="M24" i="17"/>
  <c r="N24" i="17" s="1"/>
  <c r="O23" i="17"/>
  <c r="P23" i="17" s="1"/>
  <c r="M23" i="17"/>
  <c r="N23" i="17" s="1"/>
  <c r="P21" i="17"/>
  <c r="O21" i="17"/>
  <c r="M21" i="17"/>
  <c r="N21" i="17" s="1"/>
  <c r="O20" i="17"/>
  <c r="P20" i="17" s="1"/>
  <c r="M20" i="17"/>
  <c r="N20" i="17" s="1"/>
  <c r="P19" i="17"/>
  <c r="O19" i="17"/>
  <c r="M19" i="17"/>
  <c r="N19" i="17" s="1"/>
  <c r="O18" i="17"/>
  <c r="P18" i="17" s="1"/>
  <c r="M18" i="17"/>
  <c r="N18" i="17" s="1"/>
  <c r="P17" i="17"/>
  <c r="O17" i="17"/>
  <c r="M17" i="17"/>
  <c r="N17" i="17" s="1"/>
  <c r="O16" i="17"/>
  <c r="P16" i="17" s="1"/>
  <c r="M16" i="17"/>
  <c r="N16" i="17" s="1"/>
  <c r="O15" i="17"/>
  <c r="P15" i="17" s="1"/>
  <c r="M15" i="17"/>
  <c r="N15" i="17" s="1"/>
  <c r="O14" i="17"/>
  <c r="P14" i="17" s="1"/>
  <c r="M14" i="17"/>
  <c r="N14" i="17" s="1"/>
  <c r="P13" i="17"/>
  <c r="O13" i="17"/>
  <c r="M13" i="17"/>
  <c r="N13" i="17" s="1"/>
  <c r="O12" i="17"/>
  <c r="P12" i="17" s="1"/>
  <c r="M12" i="17"/>
  <c r="N12" i="17" s="1"/>
  <c r="P8" i="17"/>
  <c r="O8" i="17"/>
  <c r="N8" i="17"/>
  <c r="L22" i="20"/>
  <c r="O22" i="20" s="1"/>
  <c r="P22" i="20" s="1"/>
  <c r="L11" i="20"/>
  <c r="O11" i="20" s="1"/>
  <c r="P11" i="20" s="1"/>
  <c r="L10" i="20"/>
  <c r="O10" i="20" s="1"/>
  <c r="P10" i="20" s="1"/>
  <c r="L22" i="19"/>
  <c r="M22" i="19" s="1"/>
  <c r="N22" i="19" s="1"/>
  <c r="L11" i="19"/>
  <c r="M11" i="19" s="1"/>
  <c r="N11" i="19" s="1"/>
  <c r="L10" i="19"/>
  <c r="M10" i="19" s="1"/>
  <c r="N10" i="19" s="1"/>
  <c r="L22" i="18"/>
  <c r="M22" i="18" s="1"/>
  <c r="N22" i="18" s="1"/>
  <c r="L11" i="18"/>
  <c r="O11" i="18" s="1"/>
  <c r="P11" i="18" s="1"/>
  <c r="L10" i="18"/>
  <c r="O10" i="18" s="1"/>
  <c r="P10" i="18" s="1"/>
  <c r="L22" i="17"/>
  <c r="O22" i="17" s="1"/>
  <c r="P22" i="17" s="1"/>
  <c r="L11" i="17"/>
  <c r="O11" i="17" s="1"/>
  <c r="P11" i="17" s="1"/>
  <c r="L10" i="17"/>
  <c r="M10" i="17" s="1"/>
  <c r="N10" i="17" s="1"/>
  <c r="O28" i="15"/>
  <c r="P28" i="15" s="1"/>
  <c r="O27" i="15"/>
  <c r="P27" i="15" s="1"/>
  <c r="O26" i="15"/>
  <c r="P26" i="15" s="1"/>
  <c r="O25" i="15"/>
  <c r="P25" i="15" s="1"/>
  <c r="O24" i="15"/>
  <c r="P24" i="15" s="1"/>
  <c r="O23" i="15"/>
  <c r="P23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8" i="15"/>
  <c r="P8" i="15" s="1"/>
  <c r="M28" i="15"/>
  <c r="N28" i="15" s="1"/>
  <c r="M27" i="15"/>
  <c r="N27" i="15" s="1"/>
  <c r="M26" i="15"/>
  <c r="N26" i="15" s="1"/>
  <c r="M25" i="15"/>
  <c r="N25" i="15" s="1"/>
  <c r="M24" i="15"/>
  <c r="N24" i="15" s="1"/>
  <c r="M23" i="15"/>
  <c r="N23" i="15" s="1"/>
  <c r="L22" i="15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N14" i="15"/>
  <c r="M14" i="15"/>
  <c r="M13" i="15"/>
  <c r="N13" i="15" s="1"/>
  <c r="M12" i="15"/>
  <c r="N12" i="15" s="1"/>
  <c r="L11" i="15"/>
  <c r="L10" i="15"/>
  <c r="N8" i="15"/>
  <c r="M8" i="15"/>
  <c r="M7" i="64"/>
  <c r="M22" i="20" l="1"/>
  <c r="N22" i="20" s="1"/>
  <c r="M10" i="20"/>
  <c r="N10" i="20" s="1"/>
  <c r="M11" i="20"/>
  <c r="N11" i="20" s="1"/>
  <c r="O22" i="19"/>
  <c r="P22" i="19" s="1"/>
  <c r="O10" i="19"/>
  <c r="P10" i="19" s="1"/>
  <c r="O11" i="19"/>
  <c r="P11" i="19" s="1"/>
  <c r="O22" i="18"/>
  <c r="P22" i="18" s="1"/>
  <c r="N10" i="18"/>
  <c r="M11" i="18"/>
  <c r="N11" i="18" s="1"/>
  <c r="M22" i="17"/>
  <c r="N22" i="17" s="1"/>
  <c r="N11" i="17"/>
  <c r="O10" i="17"/>
  <c r="P10" i="17" s="1"/>
  <c r="M14" i="64"/>
  <c r="M13" i="64"/>
  <c r="M12" i="64"/>
  <c r="M11" i="64"/>
  <c r="M10" i="64"/>
  <c r="M9" i="64"/>
  <c r="M8" i="64"/>
  <c r="L23" i="64"/>
  <c r="L22" i="64"/>
  <c r="L21" i="64"/>
  <c r="L20" i="64"/>
  <c r="L19" i="64"/>
  <c r="L18" i="64"/>
  <c r="L17" i="64"/>
  <c r="L7" i="64"/>
  <c r="L16" i="64" s="1"/>
  <c r="O28" i="2"/>
  <c r="O27" i="2"/>
  <c r="O26" i="2"/>
  <c r="O25" i="2"/>
  <c r="O24" i="2"/>
  <c r="O23" i="2"/>
  <c r="O21" i="2"/>
  <c r="O20" i="2"/>
  <c r="O19" i="2"/>
  <c r="O18" i="2"/>
  <c r="O17" i="2"/>
  <c r="O16" i="2"/>
  <c r="O15" i="2"/>
  <c r="O14" i="2"/>
  <c r="O13" i="2"/>
  <c r="O12" i="2"/>
  <c r="O8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M12" i="2"/>
  <c r="M8" i="2"/>
  <c r="L11" i="2"/>
  <c r="M11" i="2" s="1"/>
  <c r="L22" i="2"/>
  <c r="O22" i="2" s="1"/>
  <c r="L10" i="2"/>
  <c r="O28" i="16"/>
  <c r="O27" i="16"/>
  <c r="O26" i="16"/>
  <c r="O25" i="16"/>
  <c r="O24" i="16"/>
  <c r="O23" i="16"/>
  <c r="O21" i="16"/>
  <c r="O20" i="16"/>
  <c r="O19" i="16"/>
  <c r="O18" i="16"/>
  <c r="O17" i="16"/>
  <c r="O16" i="16"/>
  <c r="O15" i="16"/>
  <c r="O14" i="16"/>
  <c r="O13" i="16"/>
  <c r="O12" i="16"/>
  <c r="O8" i="16"/>
  <c r="M28" i="16"/>
  <c r="M27" i="16"/>
  <c r="M26" i="16"/>
  <c r="M25" i="16"/>
  <c r="M24" i="16"/>
  <c r="M23" i="16"/>
  <c r="M21" i="16"/>
  <c r="M20" i="16"/>
  <c r="M19" i="16"/>
  <c r="M18" i="16"/>
  <c r="M17" i="16"/>
  <c r="M16" i="16"/>
  <c r="M15" i="16"/>
  <c r="M14" i="16"/>
  <c r="M13" i="16"/>
  <c r="M12" i="16"/>
  <c r="M8" i="16"/>
  <c r="N8" i="16" s="1"/>
  <c r="L22" i="16"/>
  <c r="M22" i="16" s="1"/>
  <c r="L11" i="16"/>
  <c r="M11" i="16" s="1"/>
  <c r="L10" i="16"/>
  <c r="O10" i="16" s="1"/>
  <c r="M22" i="2" l="1"/>
  <c r="O11" i="2"/>
  <c r="O22" i="16"/>
  <c r="O11" i="16"/>
  <c r="S27" i="12"/>
  <c r="S26" i="12"/>
  <c r="S25" i="12"/>
  <c r="S24" i="12"/>
  <c r="S23" i="12"/>
  <c r="S22" i="12"/>
  <c r="B27" i="12"/>
  <c r="B26" i="12"/>
  <c r="B25" i="12"/>
  <c r="B24" i="12"/>
  <c r="B23" i="12"/>
  <c r="C43" i="12" s="1"/>
  <c r="B22" i="12"/>
  <c r="C42" i="12" s="1"/>
  <c r="C47" i="12"/>
  <c r="C46" i="12"/>
  <c r="C45" i="12"/>
  <c r="C44" i="12"/>
  <c r="G47" i="12"/>
  <c r="G46" i="12"/>
  <c r="G45" i="12"/>
  <c r="G44" i="12"/>
  <c r="C21" i="12"/>
  <c r="G21" i="12"/>
  <c r="C10" i="12"/>
  <c r="M57" i="78"/>
  <c r="L57" i="78"/>
  <c r="K57" i="78"/>
  <c r="J57" i="78"/>
  <c r="I57" i="78"/>
  <c r="H57" i="78"/>
  <c r="G57" i="78"/>
  <c r="F57" i="78"/>
  <c r="E57" i="78"/>
  <c r="D57" i="78"/>
  <c r="C57" i="78"/>
  <c r="B57" i="78"/>
  <c r="M56" i="78"/>
  <c r="L56" i="78"/>
  <c r="K56" i="78"/>
  <c r="J56" i="78"/>
  <c r="I56" i="78"/>
  <c r="H56" i="78"/>
  <c r="G56" i="78"/>
  <c r="F56" i="78"/>
  <c r="E56" i="78"/>
  <c r="D56" i="78"/>
  <c r="C56" i="78"/>
  <c r="B56" i="78"/>
  <c r="M55" i="78"/>
  <c r="L55" i="78"/>
  <c r="K55" i="78"/>
  <c r="J55" i="78"/>
  <c r="I55" i="78"/>
  <c r="H55" i="78"/>
  <c r="G55" i="78"/>
  <c r="F55" i="78"/>
  <c r="E55" i="78"/>
  <c r="D55" i="78"/>
  <c r="C55" i="78"/>
  <c r="B55" i="78"/>
  <c r="M54" i="78"/>
  <c r="L54" i="78"/>
  <c r="K54" i="78"/>
  <c r="J54" i="78"/>
  <c r="I54" i="78"/>
  <c r="H54" i="78"/>
  <c r="G54" i="78"/>
  <c r="F54" i="78"/>
  <c r="E54" i="78"/>
  <c r="D54" i="78"/>
  <c r="C54" i="78"/>
  <c r="B54" i="78"/>
  <c r="M53" i="78"/>
  <c r="L53" i="78"/>
  <c r="K53" i="78"/>
  <c r="J53" i="78"/>
  <c r="I53" i="78"/>
  <c r="H53" i="78"/>
  <c r="G53" i="78"/>
  <c r="F53" i="78"/>
  <c r="E53" i="78"/>
  <c r="D53" i="78"/>
  <c r="C53" i="78"/>
  <c r="B53" i="78"/>
  <c r="M52" i="78"/>
  <c r="L52" i="78"/>
  <c r="K52" i="78"/>
  <c r="J52" i="78"/>
  <c r="I52" i="78"/>
  <c r="H52" i="78"/>
  <c r="G52" i="78"/>
  <c r="F52" i="78"/>
  <c r="E52" i="78"/>
  <c r="D52" i="78"/>
  <c r="C52" i="78"/>
  <c r="B52" i="78"/>
  <c r="M50" i="78"/>
  <c r="L50" i="78"/>
  <c r="K50" i="78"/>
  <c r="J50" i="78"/>
  <c r="I50" i="78"/>
  <c r="H50" i="78"/>
  <c r="G50" i="78"/>
  <c r="F50" i="78"/>
  <c r="E50" i="78"/>
  <c r="D50" i="78"/>
  <c r="C50" i="78"/>
  <c r="B50" i="78"/>
  <c r="M49" i="78"/>
  <c r="L49" i="78"/>
  <c r="K49" i="78"/>
  <c r="J49" i="78"/>
  <c r="I49" i="78"/>
  <c r="H49" i="78"/>
  <c r="G49" i="78"/>
  <c r="F49" i="78"/>
  <c r="E49" i="78"/>
  <c r="D49" i="78"/>
  <c r="C49" i="78"/>
  <c r="B49" i="78"/>
  <c r="M48" i="78"/>
  <c r="L48" i="78"/>
  <c r="K48" i="78"/>
  <c r="J48" i="78"/>
  <c r="I48" i="78"/>
  <c r="H48" i="78"/>
  <c r="G48" i="78"/>
  <c r="F48" i="78"/>
  <c r="E48" i="78"/>
  <c r="D48" i="78"/>
  <c r="C48" i="78"/>
  <c r="B48" i="78"/>
  <c r="M47" i="78"/>
  <c r="L47" i="78"/>
  <c r="K47" i="78"/>
  <c r="J47" i="78"/>
  <c r="I47" i="78"/>
  <c r="H47" i="78"/>
  <c r="G47" i="78"/>
  <c r="F47" i="78"/>
  <c r="E47" i="78"/>
  <c r="D47" i="78"/>
  <c r="C47" i="78"/>
  <c r="B47" i="78"/>
  <c r="M46" i="78"/>
  <c r="L46" i="78"/>
  <c r="K46" i="78"/>
  <c r="J46" i="78"/>
  <c r="I46" i="78"/>
  <c r="H46" i="78"/>
  <c r="G46" i="78"/>
  <c r="F46" i="78"/>
  <c r="E46" i="78"/>
  <c r="D46" i="78"/>
  <c r="C46" i="78"/>
  <c r="B46" i="78"/>
  <c r="M45" i="78"/>
  <c r="L45" i="78"/>
  <c r="K45" i="78"/>
  <c r="J45" i="78"/>
  <c r="I45" i="78"/>
  <c r="H45" i="78"/>
  <c r="G45" i="78"/>
  <c r="F45" i="78"/>
  <c r="E45" i="78"/>
  <c r="D45" i="78"/>
  <c r="C45" i="78"/>
  <c r="B45" i="78"/>
  <c r="M43" i="78"/>
  <c r="L43" i="78"/>
  <c r="K43" i="78"/>
  <c r="J43" i="78"/>
  <c r="I43" i="78"/>
  <c r="O43" i="78" s="1"/>
  <c r="H43" i="78"/>
  <c r="G43" i="78"/>
  <c r="F43" i="78"/>
  <c r="E43" i="78"/>
  <c r="D43" i="78"/>
  <c r="C43" i="78"/>
  <c r="B43" i="78"/>
  <c r="M42" i="78"/>
  <c r="S42" i="78" s="1"/>
  <c r="L42" i="78"/>
  <c r="K42" i="78"/>
  <c r="J42" i="78"/>
  <c r="I42" i="78"/>
  <c r="H42" i="78"/>
  <c r="G42" i="78"/>
  <c r="F42" i="78"/>
  <c r="E42" i="78"/>
  <c r="D42" i="78"/>
  <c r="C42" i="78"/>
  <c r="B42" i="78"/>
  <c r="M41" i="78"/>
  <c r="L41" i="78"/>
  <c r="K41" i="78"/>
  <c r="J41" i="78"/>
  <c r="I41" i="78"/>
  <c r="O41" i="78" s="1"/>
  <c r="H41" i="78"/>
  <c r="G41" i="78"/>
  <c r="F41" i="78"/>
  <c r="E41" i="78"/>
  <c r="D41" i="78"/>
  <c r="C41" i="78"/>
  <c r="B41" i="78"/>
  <c r="M40" i="78"/>
  <c r="S40" i="78" s="1"/>
  <c r="L40" i="78"/>
  <c r="K40" i="78"/>
  <c r="J40" i="78"/>
  <c r="I40" i="78"/>
  <c r="H40" i="78"/>
  <c r="G40" i="78"/>
  <c r="F40" i="78"/>
  <c r="E40" i="78"/>
  <c r="D40" i="78"/>
  <c r="C40" i="78"/>
  <c r="B40" i="78"/>
  <c r="M39" i="78"/>
  <c r="L39" i="78"/>
  <c r="K39" i="78"/>
  <c r="J39" i="78"/>
  <c r="I39" i="78"/>
  <c r="O39" i="78" s="1"/>
  <c r="H39" i="78"/>
  <c r="G39" i="78"/>
  <c r="F39" i="78"/>
  <c r="E39" i="78"/>
  <c r="D39" i="78"/>
  <c r="C39" i="78"/>
  <c r="B39" i="78"/>
  <c r="M38" i="78"/>
  <c r="L38" i="78"/>
  <c r="K38" i="78"/>
  <c r="J38" i="78"/>
  <c r="I38" i="78"/>
  <c r="H38" i="78"/>
  <c r="G38" i="78"/>
  <c r="F38" i="78"/>
  <c r="E38" i="78"/>
  <c r="D38" i="78"/>
  <c r="C38" i="78"/>
  <c r="B38" i="78"/>
  <c r="M36" i="78"/>
  <c r="L36" i="78"/>
  <c r="K36" i="78"/>
  <c r="J36" i="78"/>
  <c r="I36" i="78"/>
  <c r="O36" i="78" s="1"/>
  <c r="H36" i="78"/>
  <c r="G36" i="78"/>
  <c r="F36" i="78"/>
  <c r="E36" i="78"/>
  <c r="D36" i="78"/>
  <c r="C36" i="78"/>
  <c r="B36" i="78"/>
  <c r="M35" i="78"/>
  <c r="S35" i="78" s="1"/>
  <c r="L35" i="78"/>
  <c r="K35" i="78"/>
  <c r="J35" i="78"/>
  <c r="I35" i="78"/>
  <c r="H35" i="78"/>
  <c r="G35" i="78"/>
  <c r="F35" i="78"/>
  <c r="E35" i="78"/>
  <c r="D35" i="78"/>
  <c r="C35" i="78"/>
  <c r="B35" i="78"/>
  <c r="M34" i="78"/>
  <c r="L34" i="78"/>
  <c r="K34" i="78"/>
  <c r="J34" i="78"/>
  <c r="I34" i="78"/>
  <c r="O34" i="78" s="1"/>
  <c r="H34" i="78"/>
  <c r="G34" i="78"/>
  <c r="F34" i="78"/>
  <c r="E34" i="78"/>
  <c r="D34" i="78"/>
  <c r="C34" i="78"/>
  <c r="B34" i="78"/>
  <c r="M33" i="78"/>
  <c r="S33" i="78" s="1"/>
  <c r="L33" i="78"/>
  <c r="K33" i="78"/>
  <c r="J33" i="78"/>
  <c r="I33" i="78"/>
  <c r="H33" i="78"/>
  <c r="G33" i="78"/>
  <c r="F33" i="78"/>
  <c r="E33" i="78"/>
  <c r="D33" i="78"/>
  <c r="C33" i="78"/>
  <c r="B33" i="78"/>
  <c r="M32" i="78"/>
  <c r="L32" i="78"/>
  <c r="K32" i="78"/>
  <c r="J32" i="78"/>
  <c r="I32" i="78"/>
  <c r="O32" i="78" s="1"/>
  <c r="H32" i="78"/>
  <c r="G32" i="78"/>
  <c r="F32" i="78"/>
  <c r="E32" i="78"/>
  <c r="D32" i="78"/>
  <c r="C32" i="78"/>
  <c r="B32" i="78"/>
  <c r="M31" i="78"/>
  <c r="L31" i="78"/>
  <c r="K31" i="78"/>
  <c r="J31" i="78"/>
  <c r="I31" i="78"/>
  <c r="H31" i="78"/>
  <c r="G31" i="78"/>
  <c r="F31" i="78"/>
  <c r="E31" i="78"/>
  <c r="D31" i="78"/>
  <c r="C31" i="78"/>
  <c r="B31" i="78"/>
  <c r="M29" i="78"/>
  <c r="L29" i="78"/>
  <c r="K29" i="78"/>
  <c r="J29" i="78"/>
  <c r="I29" i="78"/>
  <c r="O29" i="78" s="1"/>
  <c r="H29" i="78"/>
  <c r="G29" i="78"/>
  <c r="F29" i="78"/>
  <c r="E29" i="78"/>
  <c r="D29" i="78"/>
  <c r="C29" i="78"/>
  <c r="B29" i="78"/>
  <c r="M28" i="78"/>
  <c r="S28" i="78" s="1"/>
  <c r="L28" i="78"/>
  <c r="K28" i="78"/>
  <c r="J28" i="78"/>
  <c r="I28" i="78"/>
  <c r="H28" i="78"/>
  <c r="G28" i="78"/>
  <c r="F28" i="78"/>
  <c r="E28" i="78"/>
  <c r="D28" i="78"/>
  <c r="C28" i="78"/>
  <c r="B28" i="78"/>
  <c r="M27" i="78"/>
  <c r="L27" i="78"/>
  <c r="K27" i="78"/>
  <c r="J27" i="78"/>
  <c r="I27" i="78"/>
  <c r="O27" i="78" s="1"/>
  <c r="H27" i="78"/>
  <c r="G27" i="78"/>
  <c r="F27" i="78"/>
  <c r="E27" i="78"/>
  <c r="D27" i="78"/>
  <c r="C27" i="78"/>
  <c r="B27" i="78"/>
  <c r="M26" i="78"/>
  <c r="S26" i="78" s="1"/>
  <c r="L26" i="78"/>
  <c r="K26" i="78"/>
  <c r="J26" i="78"/>
  <c r="I26" i="78"/>
  <c r="H26" i="78"/>
  <c r="G26" i="78"/>
  <c r="F26" i="78"/>
  <c r="E26" i="78"/>
  <c r="D26" i="78"/>
  <c r="C26" i="78"/>
  <c r="B26" i="78"/>
  <c r="M25" i="78"/>
  <c r="L25" i="78"/>
  <c r="K25" i="78"/>
  <c r="J25" i="78"/>
  <c r="I25" i="78"/>
  <c r="O25" i="78" s="1"/>
  <c r="H25" i="78"/>
  <c r="G25" i="78"/>
  <c r="F25" i="78"/>
  <c r="E25" i="78"/>
  <c r="D25" i="78"/>
  <c r="C25" i="78"/>
  <c r="B25" i="78"/>
  <c r="M24" i="78"/>
  <c r="L24" i="78"/>
  <c r="K24" i="78"/>
  <c r="J24" i="78"/>
  <c r="I24" i="78"/>
  <c r="H24" i="78"/>
  <c r="G24" i="78"/>
  <c r="F24" i="78"/>
  <c r="E24" i="78"/>
  <c r="D24" i="78"/>
  <c r="C24" i="78"/>
  <c r="B24" i="78"/>
  <c r="M22" i="78"/>
  <c r="L22" i="78"/>
  <c r="K22" i="78"/>
  <c r="J22" i="78"/>
  <c r="I22" i="78"/>
  <c r="O22" i="78" s="1"/>
  <c r="H22" i="78"/>
  <c r="G22" i="78"/>
  <c r="F22" i="78"/>
  <c r="E22" i="78"/>
  <c r="D22" i="78"/>
  <c r="C22" i="78"/>
  <c r="B22" i="78"/>
  <c r="M21" i="78"/>
  <c r="S21" i="78" s="1"/>
  <c r="L21" i="78"/>
  <c r="K21" i="78"/>
  <c r="J21" i="78"/>
  <c r="I21" i="78"/>
  <c r="H21" i="78"/>
  <c r="G21" i="78"/>
  <c r="F21" i="78"/>
  <c r="E21" i="78"/>
  <c r="D21" i="78"/>
  <c r="C21" i="78"/>
  <c r="B21" i="78"/>
  <c r="M20" i="78"/>
  <c r="L20" i="78"/>
  <c r="K20" i="78"/>
  <c r="J20" i="78"/>
  <c r="I20" i="78"/>
  <c r="O20" i="78" s="1"/>
  <c r="H20" i="78"/>
  <c r="G20" i="78"/>
  <c r="F20" i="78"/>
  <c r="E20" i="78"/>
  <c r="D20" i="78"/>
  <c r="C20" i="78"/>
  <c r="B20" i="78"/>
  <c r="M19" i="78"/>
  <c r="S19" i="78" s="1"/>
  <c r="L19" i="78"/>
  <c r="K19" i="78"/>
  <c r="J19" i="78"/>
  <c r="I19" i="78"/>
  <c r="H19" i="78"/>
  <c r="G19" i="78"/>
  <c r="F19" i="78"/>
  <c r="E19" i="78"/>
  <c r="D19" i="78"/>
  <c r="C19" i="78"/>
  <c r="B19" i="78"/>
  <c r="M18" i="78"/>
  <c r="L18" i="78"/>
  <c r="K18" i="78"/>
  <c r="J18" i="78"/>
  <c r="I18" i="78"/>
  <c r="O18" i="78" s="1"/>
  <c r="H18" i="78"/>
  <c r="G18" i="78"/>
  <c r="F18" i="78"/>
  <c r="E18" i="78"/>
  <c r="D18" i="78"/>
  <c r="C18" i="78"/>
  <c r="B18" i="78"/>
  <c r="M17" i="78"/>
  <c r="L17" i="78"/>
  <c r="K17" i="78"/>
  <c r="J17" i="78"/>
  <c r="I17" i="78"/>
  <c r="H17" i="78"/>
  <c r="G17" i="78"/>
  <c r="F17" i="78"/>
  <c r="E17" i="78"/>
  <c r="D17" i="78"/>
  <c r="C17" i="78"/>
  <c r="B17" i="78"/>
  <c r="M15" i="78"/>
  <c r="L15" i="78"/>
  <c r="K15" i="78"/>
  <c r="J15" i="78"/>
  <c r="I15" i="78"/>
  <c r="O15" i="78" s="1"/>
  <c r="H15" i="78"/>
  <c r="G15" i="78"/>
  <c r="F15" i="78"/>
  <c r="E15" i="78"/>
  <c r="D15" i="78"/>
  <c r="C15" i="78"/>
  <c r="B15" i="78"/>
  <c r="M14" i="78"/>
  <c r="S14" i="78" s="1"/>
  <c r="L14" i="78"/>
  <c r="K14" i="78"/>
  <c r="J14" i="78"/>
  <c r="I14" i="78"/>
  <c r="H14" i="78"/>
  <c r="G14" i="78"/>
  <c r="F14" i="78"/>
  <c r="E14" i="78"/>
  <c r="D14" i="78"/>
  <c r="C14" i="78"/>
  <c r="B14" i="78"/>
  <c r="M13" i="78"/>
  <c r="L13" i="78"/>
  <c r="K13" i="78"/>
  <c r="J13" i="78"/>
  <c r="I13" i="78"/>
  <c r="O13" i="78" s="1"/>
  <c r="H13" i="78"/>
  <c r="G13" i="78"/>
  <c r="F13" i="78"/>
  <c r="E13" i="78"/>
  <c r="D13" i="78"/>
  <c r="C13" i="78"/>
  <c r="B13" i="78"/>
  <c r="M12" i="78"/>
  <c r="S12" i="78" s="1"/>
  <c r="L12" i="78"/>
  <c r="K12" i="78"/>
  <c r="J12" i="78"/>
  <c r="I12" i="78"/>
  <c r="H12" i="78"/>
  <c r="G12" i="78"/>
  <c r="F12" i="78"/>
  <c r="E12" i="78"/>
  <c r="D12" i="78"/>
  <c r="C12" i="78"/>
  <c r="B12" i="78"/>
  <c r="M11" i="78"/>
  <c r="L11" i="78"/>
  <c r="K11" i="78"/>
  <c r="J11" i="78"/>
  <c r="I11" i="78"/>
  <c r="O11" i="78" s="1"/>
  <c r="H11" i="78"/>
  <c r="G11" i="78"/>
  <c r="F11" i="78"/>
  <c r="E11" i="78"/>
  <c r="D11" i="78"/>
  <c r="C11" i="78"/>
  <c r="B11" i="78"/>
  <c r="M10" i="78"/>
  <c r="L10" i="78"/>
  <c r="K10" i="78"/>
  <c r="J10" i="78"/>
  <c r="I10" i="78"/>
  <c r="H10" i="78"/>
  <c r="G10" i="78"/>
  <c r="F10" i="78"/>
  <c r="E10" i="78"/>
  <c r="D10" i="78"/>
  <c r="C10" i="78"/>
  <c r="B10" i="78"/>
  <c r="S57" i="77"/>
  <c r="R57" i="77"/>
  <c r="Q57" i="77"/>
  <c r="P57" i="77"/>
  <c r="O57" i="77"/>
  <c r="N57" i="77"/>
  <c r="H57" i="77"/>
  <c r="B57" i="77"/>
  <c r="S56" i="77"/>
  <c r="R56" i="77"/>
  <c r="Q56" i="77"/>
  <c r="P56" i="77"/>
  <c r="O56" i="77"/>
  <c r="N56" i="77"/>
  <c r="H56" i="77"/>
  <c r="B56" i="77"/>
  <c r="S55" i="77"/>
  <c r="R55" i="77"/>
  <c r="Q55" i="77"/>
  <c r="P55" i="77"/>
  <c r="O55" i="77"/>
  <c r="N55" i="77"/>
  <c r="H55" i="77"/>
  <c r="B55" i="77"/>
  <c r="S54" i="77"/>
  <c r="R54" i="77"/>
  <c r="Q54" i="77"/>
  <c r="P54" i="77"/>
  <c r="O54" i="77"/>
  <c r="N54" i="77"/>
  <c r="H54" i="77"/>
  <c r="B54" i="77"/>
  <c r="S53" i="77"/>
  <c r="R53" i="77"/>
  <c r="Q53" i="77"/>
  <c r="P53" i="77"/>
  <c r="O53" i="77"/>
  <c r="N53" i="77"/>
  <c r="H53" i="77"/>
  <c r="B53" i="77"/>
  <c r="M52" i="77"/>
  <c r="L52" i="77"/>
  <c r="K52" i="77"/>
  <c r="Q52" i="77" s="1"/>
  <c r="J52" i="77"/>
  <c r="P52" i="77" s="1"/>
  <c r="I52" i="77"/>
  <c r="H52" i="77"/>
  <c r="G52" i="77"/>
  <c r="S52" i="77" s="1"/>
  <c r="F52" i="77"/>
  <c r="R52" i="77" s="1"/>
  <c r="E52" i="77"/>
  <c r="D52" i="77"/>
  <c r="C52" i="77"/>
  <c r="O52" i="77" s="1"/>
  <c r="B52" i="77"/>
  <c r="N52" i="77" s="1"/>
  <c r="S50" i="77"/>
  <c r="R50" i="77"/>
  <c r="Q50" i="77"/>
  <c r="P50" i="77"/>
  <c r="O50" i="77"/>
  <c r="H50" i="77"/>
  <c r="N50" i="77" s="1"/>
  <c r="B50" i="77"/>
  <c r="S49" i="77"/>
  <c r="R49" i="77"/>
  <c r="Q49" i="77"/>
  <c r="P49" i="77"/>
  <c r="O49" i="77"/>
  <c r="H49" i="77"/>
  <c r="N49" i="77" s="1"/>
  <c r="B49" i="77"/>
  <c r="S48" i="77"/>
  <c r="R48" i="77"/>
  <c r="Q48" i="77"/>
  <c r="P48" i="77"/>
  <c r="O48" i="77"/>
  <c r="H48" i="77"/>
  <c r="N48" i="77" s="1"/>
  <c r="B48" i="77"/>
  <c r="S47" i="77"/>
  <c r="R47" i="77"/>
  <c r="Q47" i="77"/>
  <c r="P47" i="77"/>
  <c r="O47" i="77"/>
  <c r="H47" i="77"/>
  <c r="N47" i="77" s="1"/>
  <c r="B47" i="77"/>
  <c r="S46" i="77"/>
  <c r="R46" i="77"/>
  <c r="Q46" i="77"/>
  <c r="P46" i="77"/>
  <c r="O46" i="77"/>
  <c r="H46" i="77"/>
  <c r="N46" i="77" s="1"/>
  <c r="B46" i="77"/>
  <c r="B45" i="77" s="1"/>
  <c r="M45" i="77"/>
  <c r="S45" i="77" s="1"/>
  <c r="L45" i="77"/>
  <c r="R45" i="77" s="1"/>
  <c r="K45" i="77"/>
  <c r="J45" i="77"/>
  <c r="I45" i="77"/>
  <c r="O45" i="77" s="1"/>
  <c r="H45" i="77"/>
  <c r="N45" i="77" s="1"/>
  <c r="G45" i="77"/>
  <c r="F45" i="77"/>
  <c r="E45" i="77"/>
  <c r="Q45" i="77" s="1"/>
  <c r="D45" i="77"/>
  <c r="P45" i="77" s="1"/>
  <c r="C45" i="77"/>
  <c r="S43" i="77"/>
  <c r="R43" i="77"/>
  <c r="Q43" i="77"/>
  <c r="P43" i="77"/>
  <c r="O43" i="77"/>
  <c r="N43" i="77"/>
  <c r="H43" i="77"/>
  <c r="B43" i="77"/>
  <c r="S42" i="77"/>
  <c r="R42" i="77"/>
  <c r="Q42" i="77"/>
  <c r="P42" i="77"/>
  <c r="O42" i="77"/>
  <c r="N42" i="77"/>
  <c r="H42" i="77"/>
  <c r="B42" i="77"/>
  <c r="S41" i="77"/>
  <c r="R41" i="77"/>
  <c r="Q41" i="77"/>
  <c r="P41" i="77"/>
  <c r="O41" i="77"/>
  <c r="N41" i="77"/>
  <c r="H41" i="77"/>
  <c r="B41" i="77"/>
  <c r="S40" i="77"/>
  <c r="R40" i="77"/>
  <c r="Q40" i="77"/>
  <c r="P40" i="77"/>
  <c r="O40" i="77"/>
  <c r="N40" i="77"/>
  <c r="H40" i="77"/>
  <c r="B40" i="77"/>
  <c r="S39" i="77"/>
  <c r="R39" i="77"/>
  <c r="Q39" i="77"/>
  <c r="P39" i="77"/>
  <c r="O39" i="77"/>
  <c r="N39" i="77"/>
  <c r="H39" i="77"/>
  <c r="B39" i="77"/>
  <c r="M38" i="77"/>
  <c r="L38" i="77"/>
  <c r="K38" i="77"/>
  <c r="Q38" i="77" s="1"/>
  <c r="J38" i="77"/>
  <c r="P38" i="77" s="1"/>
  <c r="I38" i="77"/>
  <c r="H38" i="77"/>
  <c r="G38" i="77"/>
  <c r="S38" i="77" s="1"/>
  <c r="F38" i="77"/>
  <c r="R38" i="77" s="1"/>
  <c r="E38" i="77"/>
  <c r="D38" i="77"/>
  <c r="C38" i="77"/>
  <c r="O38" i="77" s="1"/>
  <c r="B38" i="77"/>
  <c r="N38" i="77" s="1"/>
  <c r="S36" i="77"/>
  <c r="R36" i="77"/>
  <c r="Q36" i="77"/>
  <c r="P36" i="77"/>
  <c r="O36" i="77"/>
  <c r="H36" i="77"/>
  <c r="N36" i="77" s="1"/>
  <c r="B36" i="77"/>
  <c r="S35" i="77"/>
  <c r="R35" i="77"/>
  <c r="Q35" i="77"/>
  <c r="P35" i="77"/>
  <c r="O35" i="77"/>
  <c r="H35" i="77"/>
  <c r="N35" i="77" s="1"/>
  <c r="B35" i="77"/>
  <c r="S34" i="77"/>
  <c r="R34" i="77"/>
  <c r="Q34" i="77"/>
  <c r="P34" i="77"/>
  <c r="O34" i="77"/>
  <c r="H34" i="77"/>
  <c r="N34" i="77" s="1"/>
  <c r="B34" i="77"/>
  <c r="S33" i="77"/>
  <c r="R33" i="77"/>
  <c r="Q33" i="77"/>
  <c r="P33" i="77"/>
  <c r="O33" i="77"/>
  <c r="H33" i="77"/>
  <c r="N33" i="77" s="1"/>
  <c r="B33" i="77"/>
  <c r="S32" i="77"/>
  <c r="R32" i="77"/>
  <c r="Q32" i="77"/>
  <c r="P32" i="77"/>
  <c r="O32" i="77"/>
  <c r="H32" i="77"/>
  <c r="N32" i="77" s="1"/>
  <c r="B32" i="77"/>
  <c r="B31" i="77" s="1"/>
  <c r="M31" i="77"/>
  <c r="S31" i="77" s="1"/>
  <c r="L31" i="77"/>
  <c r="R31" i="77" s="1"/>
  <c r="K31" i="77"/>
  <c r="J31" i="77"/>
  <c r="I31" i="77"/>
  <c r="O31" i="77" s="1"/>
  <c r="H31" i="77"/>
  <c r="G31" i="77"/>
  <c r="F31" i="77"/>
  <c r="E31" i="77"/>
  <c r="Q31" i="77" s="1"/>
  <c r="D31" i="77"/>
  <c r="P31" i="77" s="1"/>
  <c r="C31" i="77"/>
  <c r="S29" i="77"/>
  <c r="R29" i="77"/>
  <c r="Q29" i="77"/>
  <c r="P29" i="77"/>
  <c r="O29" i="77"/>
  <c r="N29" i="77"/>
  <c r="H29" i="77"/>
  <c r="B29" i="77"/>
  <c r="S28" i="77"/>
  <c r="R28" i="77"/>
  <c r="Q28" i="77"/>
  <c r="P28" i="77"/>
  <c r="O28" i="77"/>
  <c r="N28" i="77"/>
  <c r="H28" i="77"/>
  <c r="B28" i="77"/>
  <c r="S27" i="77"/>
  <c r="R27" i="77"/>
  <c r="Q27" i="77"/>
  <c r="P27" i="77"/>
  <c r="O27" i="77"/>
  <c r="N27" i="77"/>
  <c r="H27" i="77"/>
  <c r="B27" i="77"/>
  <c r="S26" i="77"/>
  <c r="R26" i="77"/>
  <c r="Q26" i="77"/>
  <c r="P26" i="77"/>
  <c r="O26" i="77"/>
  <c r="N26" i="77"/>
  <c r="H26" i="77"/>
  <c r="B26" i="77"/>
  <c r="S25" i="77"/>
  <c r="R25" i="77"/>
  <c r="Q25" i="77"/>
  <c r="P25" i="77"/>
  <c r="O25" i="77"/>
  <c r="N25" i="77"/>
  <c r="H25" i="77"/>
  <c r="B25" i="77"/>
  <c r="M24" i="77"/>
  <c r="L24" i="77"/>
  <c r="K24" i="77"/>
  <c r="Q24" i="77" s="1"/>
  <c r="J24" i="77"/>
  <c r="P24" i="77" s="1"/>
  <c r="I24" i="77"/>
  <c r="H24" i="77"/>
  <c r="G24" i="77"/>
  <c r="S24" i="77" s="1"/>
  <c r="F24" i="77"/>
  <c r="R24" i="77" s="1"/>
  <c r="E24" i="77"/>
  <c r="D24" i="77"/>
  <c r="C24" i="77"/>
  <c r="O24" i="77" s="1"/>
  <c r="B24" i="77"/>
  <c r="N24" i="77" s="1"/>
  <c r="S22" i="77"/>
  <c r="R22" i="77"/>
  <c r="Q22" i="77"/>
  <c r="P22" i="77"/>
  <c r="O22" i="77"/>
  <c r="H22" i="77"/>
  <c r="N22" i="77" s="1"/>
  <c r="B22" i="77"/>
  <c r="S21" i="77"/>
  <c r="R21" i="77"/>
  <c r="Q21" i="77"/>
  <c r="P21" i="77"/>
  <c r="O21" i="77"/>
  <c r="H21" i="77"/>
  <c r="N21" i="77" s="1"/>
  <c r="B21" i="77"/>
  <c r="S20" i="77"/>
  <c r="R20" i="77"/>
  <c r="Q20" i="77"/>
  <c r="P20" i="77"/>
  <c r="O20" i="77"/>
  <c r="H20" i="77"/>
  <c r="N20" i="77" s="1"/>
  <c r="B20" i="77"/>
  <c r="S19" i="77"/>
  <c r="R19" i="77"/>
  <c r="Q19" i="77"/>
  <c r="P19" i="77"/>
  <c r="O19" i="77"/>
  <c r="H19" i="77"/>
  <c r="N19" i="77" s="1"/>
  <c r="B19" i="77"/>
  <c r="S18" i="77"/>
  <c r="R18" i="77"/>
  <c r="Q18" i="77"/>
  <c r="P18" i="77"/>
  <c r="O18" i="77"/>
  <c r="H18" i="77"/>
  <c r="N18" i="77" s="1"/>
  <c r="B18" i="77"/>
  <c r="B17" i="77" s="1"/>
  <c r="M17" i="77"/>
  <c r="S17" i="77" s="1"/>
  <c r="L17" i="77"/>
  <c r="R17" i="77" s="1"/>
  <c r="K17" i="77"/>
  <c r="J17" i="77"/>
  <c r="I17" i="77"/>
  <c r="O17" i="77" s="1"/>
  <c r="H17" i="77"/>
  <c r="N17" i="77" s="1"/>
  <c r="G17" i="77"/>
  <c r="F17" i="77"/>
  <c r="E17" i="77"/>
  <c r="Q17" i="77" s="1"/>
  <c r="D17" i="77"/>
  <c r="P17" i="77" s="1"/>
  <c r="C17" i="77"/>
  <c r="S15" i="77"/>
  <c r="R15" i="77"/>
  <c r="Q15" i="77"/>
  <c r="P15" i="77"/>
  <c r="O15" i="77"/>
  <c r="N15" i="77"/>
  <c r="H15" i="77"/>
  <c r="B15" i="77"/>
  <c r="S14" i="77"/>
  <c r="R14" i="77"/>
  <c r="Q14" i="77"/>
  <c r="P14" i="77"/>
  <c r="O14" i="77"/>
  <c r="N14" i="77"/>
  <c r="H14" i="77"/>
  <c r="B14" i="77"/>
  <c r="S13" i="77"/>
  <c r="R13" i="77"/>
  <c r="Q13" i="77"/>
  <c r="P13" i="77"/>
  <c r="O13" i="77"/>
  <c r="N13" i="77"/>
  <c r="H13" i="77"/>
  <c r="B13" i="77"/>
  <c r="S12" i="77"/>
  <c r="R12" i="77"/>
  <c r="Q12" i="77"/>
  <c r="P12" i="77"/>
  <c r="O12" i="77"/>
  <c r="N12" i="77"/>
  <c r="H12" i="77"/>
  <c r="B12" i="77"/>
  <c r="S11" i="77"/>
  <c r="R11" i="77"/>
  <c r="Q11" i="77"/>
  <c r="P11" i="77"/>
  <c r="O11" i="77"/>
  <c r="N11" i="77"/>
  <c r="H11" i="77"/>
  <c r="B11" i="77"/>
  <c r="R10" i="77"/>
  <c r="M10" i="77"/>
  <c r="L10" i="77"/>
  <c r="K10" i="77"/>
  <c r="Q10" i="77" s="1"/>
  <c r="J10" i="77"/>
  <c r="P10" i="77" s="1"/>
  <c r="I10" i="77"/>
  <c r="H10" i="77"/>
  <c r="G10" i="77"/>
  <c r="S10" i="77" s="1"/>
  <c r="F10" i="77"/>
  <c r="E10" i="77"/>
  <c r="D10" i="77"/>
  <c r="C10" i="77"/>
  <c r="O10" i="77" s="1"/>
  <c r="B10" i="77"/>
  <c r="N10" i="77" s="1"/>
  <c r="R11" i="78" l="1"/>
  <c r="N12" i="78"/>
  <c r="R13" i="78"/>
  <c r="N14" i="78"/>
  <c r="R15" i="78"/>
  <c r="R18" i="78"/>
  <c r="N19" i="78"/>
  <c r="R20" i="78"/>
  <c r="N21" i="78"/>
  <c r="R22" i="78"/>
  <c r="R25" i="78"/>
  <c r="N26" i="78"/>
  <c r="R27" i="78"/>
  <c r="N28" i="78"/>
  <c r="R29" i="78"/>
  <c r="R32" i="78"/>
  <c r="N33" i="78"/>
  <c r="S11" i="78"/>
  <c r="O12" i="78"/>
  <c r="S13" i="78"/>
  <c r="O14" i="78"/>
  <c r="S15" i="78"/>
  <c r="S18" i="78"/>
  <c r="O19" i="78"/>
  <c r="S20" i="78"/>
  <c r="O21" i="78"/>
  <c r="S22" i="78"/>
  <c r="S25" i="78"/>
  <c r="O26" i="78"/>
  <c r="S27" i="78"/>
  <c r="O28" i="78"/>
  <c r="S29" i="78"/>
  <c r="S32" i="78"/>
  <c r="O33" i="78"/>
  <c r="S34" i="78"/>
  <c r="O35" i="78"/>
  <c r="S36" i="78"/>
  <c r="S39" i="78"/>
  <c r="O40" i="78"/>
  <c r="S41" i="78"/>
  <c r="O42" i="78"/>
  <c r="N11" i="78"/>
  <c r="R12" i="78"/>
  <c r="N13" i="78"/>
  <c r="R14" i="78"/>
  <c r="N15" i="78"/>
  <c r="N18" i="78"/>
  <c r="R19" i="78"/>
  <c r="N20" i="78"/>
  <c r="R21" i="78"/>
  <c r="N22" i="78"/>
  <c r="N25" i="78"/>
  <c r="R26" i="78"/>
  <c r="N27" i="78"/>
  <c r="R28" i="78"/>
  <c r="N29" i="78"/>
  <c r="N32" i="78"/>
  <c r="R33" i="78"/>
  <c r="N34" i="78"/>
  <c r="R34" i="78"/>
  <c r="N35" i="78"/>
  <c r="R35" i="78"/>
  <c r="N36" i="78"/>
  <c r="R36" i="78"/>
  <c r="N39" i="78"/>
  <c r="R39" i="78"/>
  <c r="N40" i="78"/>
  <c r="R40" i="78"/>
  <c r="N41" i="78"/>
  <c r="R41" i="78"/>
  <c r="N42" i="78"/>
  <c r="R42" i="78"/>
  <c r="N43" i="78"/>
  <c r="S43" i="78"/>
  <c r="O46" i="78"/>
  <c r="S46" i="78"/>
  <c r="O47" i="78"/>
  <c r="S47" i="78"/>
  <c r="O48" i="78"/>
  <c r="S48" i="78"/>
  <c r="O49" i="78"/>
  <c r="S49" i="78"/>
  <c r="O50" i="78"/>
  <c r="S50" i="78"/>
  <c r="O53" i="78"/>
  <c r="S53" i="78"/>
  <c r="O54" i="78"/>
  <c r="S54" i="78"/>
  <c r="O55" i="78"/>
  <c r="S55" i="78"/>
  <c r="O56" i="78"/>
  <c r="S56" i="78"/>
  <c r="O57" i="78"/>
  <c r="S57" i="78"/>
  <c r="P11" i="78"/>
  <c r="P12" i="78"/>
  <c r="P13" i="78"/>
  <c r="P14" i="78"/>
  <c r="P15" i="78"/>
  <c r="P18" i="78"/>
  <c r="P19" i="78"/>
  <c r="P20" i="78"/>
  <c r="P21" i="78"/>
  <c r="P22" i="78"/>
  <c r="P25" i="78"/>
  <c r="P26" i="78"/>
  <c r="P27" i="78"/>
  <c r="P28" i="78"/>
  <c r="P29" i="78"/>
  <c r="P32" i="78"/>
  <c r="P33" i="78"/>
  <c r="P34" i="78"/>
  <c r="P35" i="78"/>
  <c r="P36" i="78"/>
  <c r="P39" i="78"/>
  <c r="P40" i="78"/>
  <c r="P41" i="78"/>
  <c r="P42" i="78"/>
  <c r="P43" i="78"/>
  <c r="P46" i="78"/>
  <c r="P47" i="78"/>
  <c r="P48" i="78"/>
  <c r="P49" i="78"/>
  <c r="P50" i="78"/>
  <c r="P53" i="78"/>
  <c r="P54" i="78"/>
  <c r="P55" i="78"/>
  <c r="P56" i="78"/>
  <c r="P57" i="78"/>
  <c r="Q11" i="78"/>
  <c r="Q12" i="78"/>
  <c r="Q13" i="78"/>
  <c r="Q14" i="78"/>
  <c r="Q15" i="78"/>
  <c r="Q18" i="78"/>
  <c r="Q19" i="78"/>
  <c r="Q20" i="78"/>
  <c r="Q21" i="78"/>
  <c r="Q22" i="78"/>
  <c r="Q25" i="78"/>
  <c r="Q26" i="78"/>
  <c r="Q27" i="78"/>
  <c r="Q28" i="78"/>
  <c r="Q29" i="78"/>
  <c r="Q32" i="78"/>
  <c r="Q33" i="78"/>
  <c r="Q34" i="78"/>
  <c r="Q35" i="78"/>
  <c r="Q36" i="78"/>
  <c r="Q39" i="78"/>
  <c r="Q40" i="78"/>
  <c r="Q41" i="78"/>
  <c r="Q42" i="78"/>
  <c r="Q43" i="78"/>
  <c r="Q46" i="78"/>
  <c r="Q47" i="78"/>
  <c r="Q48" i="78"/>
  <c r="Q49" i="78"/>
  <c r="Q50" i="78"/>
  <c r="Q53" i="78"/>
  <c r="Q54" i="78"/>
  <c r="Q55" i="78"/>
  <c r="Q56" i="78"/>
  <c r="Q57" i="78"/>
  <c r="R43" i="78"/>
  <c r="N46" i="78"/>
  <c r="R46" i="78"/>
  <c r="N47" i="78"/>
  <c r="R47" i="78"/>
  <c r="N48" i="78"/>
  <c r="R48" i="78"/>
  <c r="N49" i="78"/>
  <c r="R49" i="78"/>
  <c r="N50" i="78"/>
  <c r="R50" i="78"/>
  <c r="N53" i="78"/>
  <c r="R53" i="78"/>
  <c r="N54" i="78"/>
  <c r="R54" i="78"/>
  <c r="N55" i="78"/>
  <c r="R55" i="78"/>
  <c r="N56" i="78"/>
  <c r="R56" i="78"/>
  <c r="N57" i="78"/>
  <c r="R57" i="78"/>
  <c r="G43" i="12"/>
  <c r="G42" i="12"/>
  <c r="N31" i="77"/>
  <c r="H47" i="52" l="1"/>
  <c r="H46" i="52"/>
  <c r="H45" i="52"/>
  <c r="H44" i="52"/>
  <c r="H43" i="52"/>
  <c r="H42" i="52"/>
  <c r="M41" i="52"/>
  <c r="L41" i="52"/>
  <c r="K41" i="52"/>
  <c r="J41" i="52"/>
  <c r="I41" i="52"/>
  <c r="H41" i="52"/>
  <c r="H39" i="52"/>
  <c r="H38" i="52"/>
  <c r="H37" i="52"/>
  <c r="H36" i="52"/>
  <c r="H35" i="52"/>
  <c r="H34" i="52"/>
  <c r="H33" i="52"/>
  <c r="H32" i="52"/>
  <c r="H31" i="52"/>
  <c r="H30" i="52"/>
  <c r="M30" i="52"/>
  <c r="L30" i="52"/>
  <c r="K30" i="52"/>
  <c r="J30" i="52"/>
  <c r="I30" i="52"/>
  <c r="M29" i="52"/>
  <c r="L29" i="52"/>
  <c r="K29" i="52"/>
  <c r="J29" i="52"/>
  <c r="I29" i="52"/>
  <c r="H29" i="52"/>
  <c r="B47" i="52"/>
  <c r="B46" i="52"/>
  <c r="B45" i="52"/>
  <c r="B44" i="52"/>
  <c r="B43" i="52"/>
  <c r="G41" i="52"/>
  <c r="F41" i="52"/>
  <c r="E41" i="52"/>
  <c r="D41" i="52"/>
  <c r="C41" i="52"/>
  <c r="B41" i="52"/>
  <c r="G30" i="52"/>
  <c r="F30" i="52"/>
  <c r="E30" i="52"/>
  <c r="D30" i="52"/>
  <c r="C30" i="52"/>
  <c r="G29" i="52"/>
  <c r="F29" i="52"/>
  <c r="E29" i="52"/>
  <c r="D29" i="52"/>
  <c r="C29" i="52"/>
  <c r="B39" i="52"/>
  <c r="B38" i="52"/>
  <c r="B37" i="52"/>
  <c r="B36" i="52"/>
  <c r="B35" i="52"/>
  <c r="B34" i="52"/>
  <c r="B33" i="52"/>
  <c r="B32" i="52"/>
  <c r="B31" i="52"/>
  <c r="B30" i="52"/>
  <c r="B29" i="52"/>
  <c r="M47" i="51"/>
  <c r="L47" i="51"/>
  <c r="K47" i="51"/>
  <c r="J47" i="51"/>
  <c r="I47" i="51"/>
  <c r="H47" i="51"/>
  <c r="M46" i="51"/>
  <c r="L46" i="51"/>
  <c r="K46" i="51"/>
  <c r="J46" i="51"/>
  <c r="I46" i="51"/>
  <c r="H46" i="51"/>
  <c r="M45" i="51"/>
  <c r="L45" i="51"/>
  <c r="K45" i="51"/>
  <c r="J45" i="51"/>
  <c r="I45" i="51"/>
  <c r="H45" i="51"/>
  <c r="M44" i="51"/>
  <c r="L44" i="51"/>
  <c r="K44" i="51"/>
  <c r="J44" i="51"/>
  <c r="I44" i="51"/>
  <c r="H44" i="51"/>
  <c r="M43" i="51"/>
  <c r="L43" i="51"/>
  <c r="K43" i="51"/>
  <c r="J43" i="51"/>
  <c r="I43" i="51"/>
  <c r="H43" i="51"/>
  <c r="M42" i="51"/>
  <c r="L42" i="51"/>
  <c r="K42" i="51"/>
  <c r="J42" i="51"/>
  <c r="I42" i="51"/>
  <c r="H42" i="51"/>
  <c r="M41" i="51"/>
  <c r="L41" i="51"/>
  <c r="K41" i="51"/>
  <c r="J41" i="51"/>
  <c r="I41" i="51"/>
  <c r="H41" i="51"/>
  <c r="M40" i="51"/>
  <c r="L40" i="51"/>
  <c r="K40" i="51"/>
  <c r="J40" i="51"/>
  <c r="I40" i="51"/>
  <c r="H40" i="51"/>
  <c r="M39" i="51"/>
  <c r="L39" i="51"/>
  <c r="K39" i="51"/>
  <c r="J39" i="51"/>
  <c r="I39" i="51"/>
  <c r="H39" i="51"/>
  <c r="M38" i="51"/>
  <c r="L38" i="51"/>
  <c r="K38" i="51"/>
  <c r="J38" i="51"/>
  <c r="I38" i="51"/>
  <c r="H38" i="51"/>
  <c r="M37" i="51"/>
  <c r="L37" i="51"/>
  <c r="K37" i="51"/>
  <c r="J37" i="51"/>
  <c r="I37" i="51"/>
  <c r="H37" i="51"/>
  <c r="M36" i="51"/>
  <c r="L36" i="51"/>
  <c r="K36" i="51"/>
  <c r="J36" i="51"/>
  <c r="I36" i="51"/>
  <c r="H36" i="51"/>
  <c r="M35" i="51"/>
  <c r="L35" i="51"/>
  <c r="K35" i="51"/>
  <c r="J35" i="51"/>
  <c r="I35" i="51"/>
  <c r="H35" i="51"/>
  <c r="M34" i="51"/>
  <c r="L34" i="51"/>
  <c r="K34" i="51"/>
  <c r="J34" i="51"/>
  <c r="I34" i="51"/>
  <c r="H34" i="51"/>
  <c r="M33" i="51"/>
  <c r="L33" i="51"/>
  <c r="K33" i="51"/>
  <c r="J33" i="51"/>
  <c r="I33" i="51"/>
  <c r="H33" i="51"/>
  <c r="M32" i="51"/>
  <c r="L32" i="51"/>
  <c r="K32" i="51"/>
  <c r="J32" i="51"/>
  <c r="I32" i="51"/>
  <c r="H32" i="51"/>
  <c r="M31" i="51"/>
  <c r="L31" i="51"/>
  <c r="K31" i="51"/>
  <c r="J31" i="51"/>
  <c r="I31" i="51"/>
  <c r="H31" i="51"/>
  <c r="M30" i="51"/>
  <c r="L30" i="51"/>
  <c r="K30" i="51"/>
  <c r="J30" i="51"/>
  <c r="I30" i="51"/>
  <c r="H30" i="51"/>
  <c r="M29" i="51"/>
  <c r="L29" i="51"/>
  <c r="K29" i="51"/>
  <c r="J29" i="51"/>
  <c r="I29" i="51"/>
  <c r="H29" i="51"/>
  <c r="G47" i="51"/>
  <c r="F47" i="51"/>
  <c r="E47" i="51"/>
  <c r="D47" i="51"/>
  <c r="C47" i="51"/>
  <c r="B47" i="51"/>
  <c r="G46" i="51"/>
  <c r="F46" i="51"/>
  <c r="E46" i="51"/>
  <c r="D46" i="51"/>
  <c r="C46" i="51"/>
  <c r="B46" i="51"/>
  <c r="G45" i="51"/>
  <c r="F45" i="51"/>
  <c r="E45" i="51"/>
  <c r="D45" i="51"/>
  <c r="C45" i="51"/>
  <c r="B45" i="51"/>
  <c r="G44" i="51"/>
  <c r="F44" i="51"/>
  <c r="E44" i="51"/>
  <c r="D44" i="51"/>
  <c r="C44" i="51"/>
  <c r="B44" i="51"/>
  <c r="G43" i="51"/>
  <c r="F43" i="51"/>
  <c r="E43" i="51"/>
  <c r="D43" i="51"/>
  <c r="C43" i="51"/>
  <c r="B43" i="51"/>
  <c r="G42" i="51"/>
  <c r="F42" i="51"/>
  <c r="E42" i="51"/>
  <c r="D42" i="51"/>
  <c r="C42" i="51"/>
  <c r="B42" i="51"/>
  <c r="G41" i="51"/>
  <c r="F41" i="51"/>
  <c r="E41" i="51"/>
  <c r="D41" i="51"/>
  <c r="C41" i="51"/>
  <c r="B41" i="51"/>
  <c r="G40" i="51"/>
  <c r="F40" i="51"/>
  <c r="E40" i="51"/>
  <c r="D40" i="51"/>
  <c r="C40" i="51"/>
  <c r="B40" i="51"/>
  <c r="G39" i="51"/>
  <c r="F39" i="51"/>
  <c r="E39" i="51"/>
  <c r="D39" i="51"/>
  <c r="C39" i="51"/>
  <c r="B39" i="51"/>
  <c r="G38" i="51"/>
  <c r="F38" i="51"/>
  <c r="E38" i="51"/>
  <c r="D38" i="51"/>
  <c r="C38" i="51"/>
  <c r="B38" i="51"/>
  <c r="G37" i="51"/>
  <c r="F37" i="51"/>
  <c r="E37" i="51"/>
  <c r="D37" i="51"/>
  <c r="C37" i="51"/>
  <c r="B37" i="51"/>
  <c r="G36" i="51"/>
  <c r="F36" i="51"/>
  <c r="E36" i="51"/>
  <c r="D36" i="51"/>
  <c r="C36" i="51"/>
  <c r="B36" i="51"/>
  <c r="G35" i="51"/>
  <c r="F35" i="51"/>
  <c r="E35" i="51"/>
  <c r="D35" i="51"/>
  <c r="C35" i="51"/>
  <c r="B35" i="51"/>
  <c r="G34" i="51"/>
  <c r="F34" i="51"/>
  <c r="E34" i="51"/>
  <c r="D34" i="51"/>
  <c r="C34" i="51"/>
  <c r="B34" i="51"/>
  <c r="G33" i="51"/>
  <c r="F33" i="51"/>
  <c r="E33" i="51"/>
  <c r="D33" i="51"/>
  <c r="C33" i="51"/>
  <c r="B33" i="51"/>
  <c r="G32" i="51"/>
  <c r="F32" i="51"/>
  <c r="E32" i="51"/>
  <c r="D32" i="51"/>
  <c r="C32" i="51"/>
  <c r="B32" i="51"/>
  <c r="G31" i="51"/>
  <c r="F31" i="51"/>
  <c r="E31" i="51"/>
  <c r="D31" i="51"/>
  <c r="C31" i="51"/>
  <c r="B31" i="51"/>
  <c r="G30" i="51"/>
  <c r="F30" i="51"/>
  <c r="E30" i="51"/>
  <c r="D30" i="51"/>
  <c r="C30" i="51"/>
  <c r="B30" i="51"/>
  <c r="G29" i="51"/>
  <c r="F29" i="51"/>
  <c r="E29" i="51"/>
  <c r="D29" i="51"/>
  <c r="C29" i="51"/>
  <c r="B29" i="51"/>
  <c r="M41" i="50"/>
  <c r="L41" i="50"/>
  <c r="K41" i="50"/>
  <c r="J41" i="50"/>
  <c r="I41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M30" i="50"/>
  <c r="L30" i="50"/>
  <c r="K30" i="50"/>
  <c r="J30" i="50"/>
  <c r="I30" i="50"/>
  <c r="M29" i="50"/>
  <c r="L29" i="50"/>
  <c r="K29" i="50"/>
  <c r="J29" i="50"/>
  <c r="I29" i="50"/>
  <c r="H29" i="50"/>
  <c r="G41" i="50"/>
  <c r="F41" i="50"/>
  <c r="E41" i="50"/>
  <c r="D41" i="50"/>
  <c r="C41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G30" i="50"/>
  <c r="F30" i="50"/>
  <c r="E30" i="50"/>
  <c r="D30" i="50"/>
  <c r="C30" i="50"/>
  <c r="G29" i="50"/>
  <c r="F29" i="50"/>
  <c r="E29" i="50"/>
  <c r="D29" i="50"/>
  <c r="C29" i="50"/>
  <c r="B29" i="50"/>
  <c r="M47" i="49"/>
  <c r="L47" i="49"/>
  <c r="K47" i="49"/>
  <c r="J47" i="49"/>
  <c r="I47" i="49"/>
  <c r="H47" i="49"/>
  <c r="M46" i="49"/>
  <c r="L46" i="49"/>
  <c r="K46" i="49"/>
  <c r="J46" i="49"/>
  <c r="I46" i="49"/>
  <c r="H46" i="49"/>
  <c r="M45" i="49"/>
  <c r="L45" i="49"/>
  <c r="K45" i="49"/>
  <c r="J45" i="49"/>
  <c r="I45" i="49"/>
  <c r="H45" i="49"/>
  <c r="M44" i="49"/>
  <c r="L44" i="49"/>
  <c r="K44" i="49"/>
  <c r="J44" i="49"/>
  <c r="I44" i="49"/>
  <c r="H44" i="49"/>
  <c r="M43" i="49"/>
  <c r="L43" i="49"/>
  <c r="K43" i="49"/>
  <c r="J43" i="49"/>
  <c r="I43" i="49"/>
  <c r="H43" i="49"/>
  <c r="M42" i="49"/>
  <c r="L42" i="49"/>
  <c r="K42" i="49"/>
  <c r="J42" i="49"/>
  <c r="I42" i="49"/>
  <c r="H42" i="49"/>
  <c r="M41" i="49"/>
  <c r="L41" i="49"/>
  <c r="K41" i="49"/>
  <c r="J41" i="49"/>
  <c r="I41" i="49"/>
  <c r="H41" i="49"/>
  <c r="M40" i="49"/>
  <c r="L40" i="49"/>
  <c r="K40" i="49"/>
  <c r="J40" i="49"/>
  <c r="I40" i="49"/>
  <c r="H40" i="49"/>
  <c r="M39" i="49"/>
  <c r="L39" i="49"/>
  <c r="K39" i="49"/>
  <c r="J39" i="49"/>
  <c r="I39" i="49"/>
  <c r="H39" i="49"/>
  <c r="M38" i="49"/>
  <c r="L38" i="49"/>
  <c r="K38" i="49"/>
  <c r="J38" i="49"/>
  <c r="I38" i="49"/>
  <c r="H38" i="49"/>
  <c r="M37" i="49"/>
  <c r="L37" i="49"/>
  <c r="K37" i="49"/>
  <c r="J37" i="49"/>
  <c r="I37" i="49"/>
  <c r="H37" i="49"/>
  <c r="M36" i="49"/>
  <c r="L36" i="49"/>
  <c r="K36" i="49"/>
  <c r="J36" i="49"/>
  <c r="I36" i="49"/>
  <c r="H36" i="49"/>
  <c r="M35" i="49"/>
  <c r="L35" i="49"/>
  <c r="K35" i="49"/>
  <c r="J35" i="49"/>
  <c r="I35" i="49"/>
  <c r="H35" i="49"/>
  <c r="M34" i="49"/>
  <c r="L34" i="49"/>
  <c r="K34" i="49"/>
  <c r="J34" i="49"/>
  <c r="I34" i="49"/>
  <c r="H34" i="49"/>
  <c r="M33" i="49"/>
  <c r="L33" i="49"/>
  <c r="K33" i="49"/>
  <c r="J33" i="49"/>
  <c r="I33" i="49"/>
  <c r="H33" i="49"/>
  <c r="M32" i="49"/>
  <c r="L32" i="49"/>
  <c r="K32" i="49"/>
  <c r="J32" i="49"/>
  <c r="I32" i="49"/>
  <c r="H32" i="49"/>
  <c r="M31" i="49"/>
  <c r="L31" i="49"/>
  <c r="K31" i="49"/>
  <c r="J31" i="49"/>
  <c r="I31" i="49"/>
  <c r="H31" i="49"/>
  <c r="M30" i="49"/>
  <c r="L30" i="49"/>
  <c r="K30" i="49"/>
  <c r="J30" i="49"/>
  <c r="I30" i="49"/>
  <c r="H30" i="49"/>
  <c r="M29" i="49"/>
  <c r="L29" i="49"/>
  <c r="K29" i="49"/>
  <c r="J29" i="49"/>
  <c r="I29" i="49"/>
  <c r="H29" i="49"/>
  <c r="G41" i="49"/>
  <c r="F41" i="49"/>
  <c r="E41" i="49"/>
  <c r="D41" i="49"/>
  <c r="C41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G30" i="49"/>
  <c r="F30" i="49"/>
  <c r="E30" i="49"/>
  <c r="D30" i="49"/>
  <c r="C30" i="49"/>
  <c r="G29" i="49"/>
  <c r="F29" i="49"/>
  <c r="E29" i="49"/>
  <c r="D29" i="49"/>
  <c r="C29" i="49"/>
  <c r="B29" i="49"/>
  <c r="M47" i="53"/>
  <c r="L47" i="53"/>
  <c r="K47" i="53"/>
  <c r="J47" i="53"/>
  <c r="I47" i="53"/>
  <c r="H47" i="53"/>
  <c r="M46" i="53"/>
  <c r="L46" i="53"/>
  <c r="K46" i="53"/>
  <c r="J46" i="53"/>
  <c r="I46" i="53"/>
  <c r="H46" i="53"/>
  <c r="M45" i="53"/>
  <c r="L45" i="53"/>
  <c r="K45" i="53"/>
  <c r="J45" i="53"/>
  <c r="I45" i="53"/>
  <c r="H45" i="53"/>
  <c r="M44" i="53"/>
  <c r="L44" i="53"/>
  <c r="K44" i="53"/>
  <c r="J44" i="53"/>
  <c r="I44" i="53"/>
  <c r="H44" i="53"/>
  <c r="M43" i="53"/>
  <c r="L43" i="53"/>
  <c r="K43" i="53"/>
  <c r="J43" i="53"/>
  <c r="I43" i="53"/>
  <c r="H43" i="53"/>
  <c r="M42" i="53"/>
  <c r="L42" i="53"/>
  <c r="K42" i="53"/>
  <c r="J42" i="53"/>
  <c r="I42" i="53"/>
  <c r="H42" i="53"/>
  <c r="M41" i="53"/>
  <c r="L41" i="53"/>
  <c r="K41" i="53"/>
  <c r="J41" i="53"/>
  <c r="I41" i="53"/>
  <c r="H41" i="53"/>
  <c r="M40" i="53"/>
  <c r="L40" i="53"/>
  <c r="K40" i="53"/>
  <c r="J40" i="53"/>
  <c r="I40" i="53"/>
  <c r="H40" i="53"/>
  <c r="M39" i="53"/>
  <c r="L39" i="53"/>
  <c r="K39" i="53"/>
  <c r="J39" i="53"/>
  <c r="I39" i="53"/>
  <c r="H39" i="53"/>
  <c r="M38" i="53"/>
  <c r="L38" i="53"/>
  <c r="K38" i="53"/>
  <c r="J38" i="53"/>
  <c r="I38" i="53"/>
  <c r="H38" i="53"/>
  <c r="M37" i="53"/>
  <c r="L37" i="53"/>
  <c r="K37" i="53"/>
  <c r="J37" i="53"/>
  <c r="I37" i="53"/>
  <c r="H37" i="53"/>
  <c r="M36" i="53"/>
  <c r="L36" i="53"/>
  <c r="K36" i="53"/>
  <c r="J36" i="53"/>
  <c r="I36" i="53"/>
  <c r="H36" i="53"/>
  <c r="M35" i="53"/>
  <c r="L35" i="53"/>
  <c r="K35" i="53"/>
  <c r="J35" i="53"/>
  <c r="I35" i="53"/>
  <c r="H35" i="53"/>
  <c r="M34" i="53"/>
  <c r="L34" i="53"/>
  <c r="K34" i="53"/>
  <c r="J34" i="53"/>
  <c r="I34" i="53"/>
  <c r="H34" i="53"/>
  <c r="M33" i="53"/>
  <c r="L33" i="53"/>
  <c r="K33" i="53"/>
  <c r="J33" i="53"/>
  <c r="I33" i="53"/>
  <c r="H33" i="53"/>
  <c r="M32" i="53"/>
  <c r="L32" i="53"/>
  <c r="K32" i="53"/>
  <c r="J32" i="53"/>
  <c r="I32" i="53"/>
  <c r="H32" i="53"/>
  <c r="M31" i="53"/>
  <c r="L31" i="53"/>
  <c r="K31" i="53"/>
  <c r="J31" i="53"/>
  <c r="I31" i="53"/>
  <c r="H31" i="53"/>
  <c r="M30" i="53"/>
  <c r="L30" i="53"/>
  <c r="K30" i="53"/>
  <c r="J30" i="53"/>
  <c r="I30" i="53"/>
  <c r="H30" i="53"/>
  <c r="M29" i="53"/>
  <c r="L29" i="53"/>
  <c r="K29" i="53"/>
  <c r="J29" i="53"/>
  <c r="I29" i="53"/>
  <c r="H29" i="53"/>
  <c r="G47" i="53"/>
  <c r="F47" i="53"/>
  <c r="E47" i="53"/>
  <c r="D47" i="53"/>
  <c r="C47" i="53"/>
  <c r="B47" i="53"/>
  <c r="G46" i="53"/>
  <c r="F46" i="53"/>
  <c r="E46" i="53"/>
  <c r="D46" i="53"/>
  <c r="C46" i="53"/>
  <c r="B46" i="53"/>
  <c r="G45" i="53"/>
  <c r="F45" i="53"/>
  <c r="E45" i="53"/>
  <c r="D45" i="53"/>
  <c r="C45" i="53"/>
  <c r="B45" i="53"/>
  <c r="G44" i="53"/>
  <c r="F44" i="53"/>
  <c r="E44" i="53"/>
  <c r="D44" i="53"/>
  <c r="C44" i="53"/>
  <c r="B44" i="53"/>
  <c r="G43" i="53"/>
  <c r="F43" i="53"/>
  <c r="E43" i="53"/>
  <c r="D43" i="53"/>
  <c r="C43" i="53"/>
  <c r="B43" i="53"/>
  <c r="G42" i="53"/>
  <c r="F42" i="53"/>
  <c r="E42" i="53"/>
  <c r="D42" i="53"/>
  <c r="C42" i="53"/>
  <c r="B42" i="53"/>
  <c r="G41" i="53"/>
  <c r="F41" i="53"/>
  <c r="E41" i="53"/>
  <c r="D41" i="53"/>
  <c r="C41" i="53"/>
  <c r="B41" i="53"/>
  <c r="G40" i="53"/>
  <c r="F40" i="53"/>
  <c r="E40" i="53"/>
  <c r="D40" i="53"/>
  <c r="C40" i="53"/>
  <c r="B40" i="53"/>
  <c r="G39" i="53"/>
  <c r="F39" i="53"/>
  <c r="E39" i="53"/>
  <c r="D39" i="53"/>
  <c r="C39" i="53"/>
  <c r="B39" i="53"/>
  <c r="G38" i="53"/>
  <c r="F38" i="53"/>
  <c r="E38" i="53"/>
  <c r="D38" i="53"/>
  <c r="C38" i="53"/>
  <c r="B38" i="53"/>
  <c r="G37" i="53"/>
  <c r="F37" i="53"/>
  <c r="E37" i="53"/>
  <c r="D37" i="53"/>
  <c r="C37" i="53"/>
  <c r="B37" i="53"/>
  <c r="G36" i="53"/>
  <c r="F36" i="53"/>
  <c r="E36" i="53"/>
  <c r="D36" i="53"/>
  <c r="C36" i="53"/>
  <c r="B36" i="53"/>
  <c r="G35" i="53"/>
  <c r="F35" i="53"/>
  <c r="E35" i="53"/>
  <c r="D35" i="53"/>
  <c r="C35" i="53"/>
  <c r="B35" i="53"/>
  <c r="G34" i="53"/>
  <c r="F34" i="53"/>
  <c r="E34" i="53"/>
  <c r="D34" i="53"/>
  <c r="C34" i="53"/>
  <c r="B34" i="53"/>
  <c r="G33" i="53"/>
  <c r="F33" i="53"/>
  <c r="E33" i="53"/>
  <c r="D33" i="53"/>
  <c r="C33" i="53"/>
  <c r="B33" i="53"/>
  <c r="G32" i="53"/>
  <c r="F32" i="53"/>
  <c r="E32" i="53"/>
  <c r="D32" i="53"/>
  <c r="C32" i="53"/>
  <c r="B32" i="53"/>
  <c r="G31" i="53"/>
  <c r="F31" i="53"/>
  <c r="E31" i="53"/>
  <c r="D31" i="53"/>
  <c r="C31" i="53"/>
  <c r="B31" i="53"/>
  <c r="G30" i="53"/>
  <c r="F30" i="53"/>
  <c r="E30" i="53"/>
  <c r="D30" i="53"/>
  <c r="C30" i="53"/>
  <c r="B30" i="53"/>
  <c r="G29" i="53"/>
  <c r="F29" i="53"/>
  <c r="E29" i="53"/>
  <c r="D29" i="53"/>
  <c r="C29" i="53"/>
  <c r="B29" i="53"/>
  <c r="M47" i="48"/>
  <c r="L47" i="48"/>
  <c r="K47" i="48"/>
  <c r="J47" i="48"/>
  <c r="I47" i="48"/>
  <c r="H47" i="48"/>
  <c r="M46" i="48"/>
  <c r="L46" i="48"/>
  <c r="K46" i="48"/>
  <c r="J46" i="48"/>
  <c r="I46" i="48"/>
  <c r="H46" i="48"/>
  <c r="M45" i="48"/>
  <c r="L45" i="48"/>
  <c r="K45" i="48"/>
  <c r="J45" i="48"/>
  <c r="I45" i="48"/>
  <c r="H45" i="48"/>
  <c r="M44" i="48"/>
  <c r="L44" i="48"/>
  <c r="K44" i="48"/>
  <c r="J44" i="48"/>
  <c r="I44" i="48"/>
  <c r="H44" i="48"/>
  <c r="M43" i="48"/>
  <c r="L43" i="48"/>
  <c r="K43" i="48"/>
  <c r="J43" i="48"/>
  <c r="I43" i="48"/>
  <c r="H43" i="48"/>
  <c r="M42" i="48"/>
  <c r="L42" i="48"/>
  <c r="K42" i="48"/>
  <c r="J42" i="48"/>
  <c r="I42" i="48"/>
  <c r="H42" i="48"/>
  <c r="M41" i="48"/>
  <c r="L41" i="48"/>
  <c r="K41" i="48"/>
  <c r="J41" i="48"/>
  <c r="I41" i="48"/>
  <c r="H41" i="48"/>
  <c r="M40" i="48"/>
  <c r="L40" i="48"/>
  <c r="K40" i="48"/>
  <c r="J40" i="48"/>
  <c r="I40" i="48"/>
  <c r="H40" i="48"/>
  <c r="M39" i="48"/>
  <c r="L39" i="48"/>
  <c r="K39" i="48"/>
  <c r="J39" i="48"/>
  <c r="I39" i="48"/>
  <c r="H39" i="48"/>
  <c r="M38" i="48"/>
  <c r="L38" i="48"/>
  <c r="K38" i="48"/>
  <c r="J38" i="48"/>
  <c r="I38" i="48"/>
  <c r="H38" i="48"/>
  <c r="M37" i="48"/>
  <c r="L37" i="48"/>
  <c r="K37" i="48"/>
  <c r="J37" i="48"/>
  <c r="I37" i="48"/>
  <c r="H37" i="48"/>
  <c r="M36" i="48"/>
  <c r="L36" i="48"/>
  <c r="K36" i="48"/>
  <c r="J36" i="48"/>
  <c r="I36" i="48"/>
  <c r="H36" i="48"/>
  <c r="M35" i="48"/>
  <c r="L35" i="48"/>
  <c r="K35" i="48"/>
  <c r="J35" i="48"/>
  <c r="I35" i="48"/>
  <c r="H35" i="48"/>
  <c r="M34" i="48"/>
  <c r="L34" i="48"/>
  <c r="K34" i="48"/>
  <c r="J34" i="48"/>
  <c r="I34" i="48"/>
  <c r="H34" i="48"/>
  <c r="M33" i="48"/>
  <c r="L33" i="48"/>
  <c r="K33" i="48"/>
  <c r="J33" i="48"/>
  <c r="I33" i="48"/>
  <c r="H33" i="48"/>
  <c r="M32" i="48"/>
  <c r="L32" i="48"/>
  <c r="K32" i="48"/>
  <c r="J32" i="48"/>
  <c r="I32" i="48"/>
  <c r="H32" i="48"/>
  <c r="M31" i="48"/>
  <c r="L31" i="48"/>
  <c r="K31" i="48"/>
  <c r="J31" i="48"/>
  <c r="I31" i="48"/>
  <c r="H31" i="48"/>
  <c r="M30" i="48"/>
  <c r="L30" i="48"/>
  <c r="K30" i="48"/>
  <c r="J30" i="48"/>
  <c r="I30" i="48"/>
  <c r="H30" i="48"/>
  <c r="M29" i="48"/>
  <c r="L29" i="48"/>
  <c r="K29" i="48"/>
  <c r="J29" i="48"/>
  <c r="I29" i="48"/>
  <c r="H29" i="48"/>
  <c r="B47" i="48"/>
  <c r="B46" i="48"/>
  <c r="B45" i="48"/>
  <c r="B44" i="48"/>
  <c r="B43" i="48"/>
  <c r="B42" i="48"/>
  <c r="G41" i="48"/>
  <c r="F41" i="48"/>
  <c r="E41" i="48"/>
  <c r="D41" i="48"/>
  <c r="C41" i="48"/>
  <c r="B41" i="48"/>
  <c r="B40" i="48"/>
  <c r="B39" i="48"/>
  <c r="B38" i="48"/>
  <c r="B37" i="48"/>
  <c r="B36" i="48"/>
  <c r="B35" i="48"/>
  <c r="B34" i="48"/>
  <c r="B33" i="48"/>
  <c r="B32" i="48"/>
  <c r="B31" i="48"/>
  <c r="G30" i="48"/>
  <c r="F30" i="48"/>
  <c r="E30" i="48"/>
  <c r="D30" i="48"/>
  <c r="C30" i="48"/>
  <c r="B30" i="48"/>
  <c r="G29" i="48"/>
  <c r="F29" i="48"/>
  <c r="E29" i="48"/>
  <c r="D29" i="48"/>
  <c r="C29" i="48"/>
  <c r="B29" i="48"/>
  <c r="B22" i="52"/>
  <c r="D9" i="50"/>
  <c r="E9" i="50"/>
  <c r="F9" i="50"/>
  <c r="G9" i="50"/>
  <c r="C9" i="50"/>
  <c r="B21" i="50"/>
  <c r="B9" i="50" s="1"/>
  <c r="B10" i="50"/>
  <c r="D9" i="49"/>
  <c r="E9" i="49"/>
  <c r="F9" i="49"/>
  <c r="G9" i="49"/>
  <c r="C9" i="49"/>
  <c r="D10" i="12" l="1"/>
  <c r="E10" i="12"/>
  <c r="F10" i="12"/>
  <c r="G10" i="12"/>
  <c r="D21" i="12"/>
  <c r="B21" i="12" s="1"/>
  <c r="E21" i="12"/>
  <c r="F21" i="12"/>
  <c r="B20" i="12"/>
  <c r="B19" i="12"/>
  <c r="B18" i="12"/>
  <c r="B17" i="12"/>
  <c r="B16" i="12"/>
  <c r="B15" i="12"/>
  <c r="B14" i="12"/>
  <c r="B13" i="12"/>
  <c r="B12" i="12"/>
  <c r="B11" i="12"/>
  <c r="B21" i="48"/>
  <c r="B10" i="48"/>
  <c r="G9" i="48"/>
  <c r="F9" i="48"/>
  <c r="E9" i="48"/>
  <c r="D9" i="48"/>
  <c r="C9" i="48"/>
  <c r="B9" i="48" s="1"/>
  <c r="E9" i="12"/>
  <c r="B10" i="12" l="1"/>
  <c r="F45" i="12"/>
  <c r="B45" i="12"/>
  <c r="E45" i="12"/>
  <c r="D45" i="12"/>
  <c r="G9" i="12"/>
  <c r="D42" i="12"/>
  <c r="F42" i="12"/>
  <c r="B42" i="12"/>
  <c r="E42" i="12"/>
  <c r="D46" i="12"/>
  <c r="F46" i="12"/>
  <c r="B46" i="12"/>
  <c r="E46" i="12"/>
  <c r="F43" i="12"/>
  <c r="B43" i="12"/>
  <c r="E43" i="12"/>
  <c r="D43" i="12"/>
  <c r="F47" i="12"/>
  <c r="B47" i="12"/>
  <c r="E47" i="12"/>
  <c r="D47" i="12"/>
  <c r="D44" i="12"/>
  <c r="F44" i="12"/>
  <c r="B44" i="12"/>
  <c r="E44" i="12"/>
  <c r="D9" i="12"/>
  <c r="D40" i="12"/>
  <c r="G40" i="12"/>
  <c r="C40" i="12"/>
  <c r="F40" i="12"/>
  <c r="B40" i="12"/>
  <c r="E40" i="12"/>
  <c r="F35" i="12"/>
  <c r="B35" i="12"/>
  <c r="E35" i="12"/>
  <c r="D35" i="12"/>
  <c r="G35" i="12"/>
  <c r="C35" i="12"/>
  <c r="D36" i="12"/>
  <c r="G36" i="12"/>
  <c r="C36" i="12"/>
  <c r="F36" i="12"/>
  <c r="B36" i="12"/>
  <c r="E36" i="12"/>
  <c r="F33" i="12"/>
  <c r="B33" i="12"/>
  <c r="E33" i="12"/>
  <c r="D33" i="12"/>
  <c r="G33" i="12"/>
  <c r="C33" i="12"/>
  <c r="F37" i="12"/>
  <c r="B37" i="12"/>
  <c r="E37" i="12"/>
  <c r="D37" i="12"/>
  <c r="G37" i="12"/>
  <c r="C37" i="12"/>
  <c r="D32" i="12"/>
  <c r="G32" i="12"/>
  <c r="C32" i="12"/>
  <c r="F32" i="12"/>
  <c r="B32" i="12"/>
  <c r="E32" i="12"/>
  <c r="D34" i="12"/>
  <c r="G34" i="12"/>
  <c r="C34" i="12"/>
  <c r="F34" i="12"/>
  <c r="B34" i="12"/>
  <c r="E34" i="12"/>
  <c r="D38" i="12"/>
  <c r="G38" i="12"/>
  <c r="C38" i="12"/>
  <c r="F38" i="12"/>
  <c r="B38" i="12"/>
  <c r="E38" i="12"/>
  <c r="F31" i="12"/>
  <c r="B31" i="12"/>
  <c r="E31" i="12"/>
  <c r="D31" i="12"/>
  <c r="G31" i="12"/>
  <c r="C31" i="12"/>
  <c r="F39" i="12"/>
  <c r="B39" i="12"/>
  <c r="E39" i="12"/>
  <c r="D39" i="12"/>
  <c r="G39" i="12"/>
  <c r="C39" i="12"/>
  <c r="B41" i="12"/>
  <c r="F9" i="12"/>
  <c r="C9" i="12"/>
  <c r="J9" i="52"/>
  <c r="K9" i="52"/>
  <c r="L9" i="52"/>
  <c r="M9" i="52"/>
  <c r="I9" i="52"/>
  <c r="D9" i="52"/>
  <c r="E9" i="52"/>
  <c r="Q9" i="52" s="1"/>
  <c r="F9" i="52"/>
  <c r="G9" i="52"/>
  <c r="C9" i="52"/>
  <c r="H21" i="50"/>
  <c r="H10" i="50"/>
  <c r="J9" i="50"/>
  <c r="P9" i="50" s="1"/>
  <c r="K9" i="50"/>
  <c r="L9" i="50"/>
  <c r="M9" i="50"/>
  <c r="I9" i="50"/>
  <c r="N27" i="52"/>
  <c r="N25" i="52"/>
  <c r="N24" i="52"/>
  <c r="N23" i="52"/>
  <c r="O21" i="52"/>
  <c r="H21" i="52"/>
  <c r="B20" i="52"/>
  <c r="N19" i="52"/>
  <c r="N18" i="52"/>
  <c r="N17" i="52"/>
  <c r="N16" i="52"/>
  <c r="N15" i="52"/>
  <c r="N14" i="52"/>
  <c r="N13" i="52"/>
  <c r="N12" i="52"/>
  <c r="N11" i="52"/>
  <c r="S10" i="52"/>
  <c r="O10" i="52"/>
  <c r="B10" i="52"/>
  <c r="P9" i="52"/>
  <c r="S27" i="51"/>
  <c r="R27" i="51"/>
  <c r="Q27" i="51"/>
  <c r="P27" i="51"/>
  <c r="O27" i="51"/>
  <c r="H27" i="51"/>
  <c r="B27" i="51"/>
  <c r="S26" i="51"/>
  <c r="R26" i="51"/>
  <c r="Q26" i="51"/>
  <c r="P26" i="51"/>
  <c r="O26" i="51"/>
  <c r="H26" i="51"/>
  <c r="B26" i="51"/>
  <c r="S25" i="51"/>
  <c r="R25" i="51"/>
  <c r="Q25" i="51"/>
  <c r="P25" i="51"/>
  <c r="O25" i="51"/>
  <c r="H25" i="51"/>
  <c r="B25" i="51"/>
  <c r="S24" i="51"/>
  <c r="R24" i="51"/>
  <c r="Q24" i="51"/>
  <c r="P24" i="51"/>
  <c r="O24" i="51"/>
  <c r="H24" i="51"/>
  <c r="B24" i="51"/>
  <c r="S23" i="51"/>
  <c r="R23" i="51"/>
  <c r="Q23" i="51"/>
  <c r="P23" i="51"/>
  <c r="O23" i="51"/>
  <c r="H23" i="51"/>
  <c r="B23" i="51"/>
  <c r="S22" i="51"/>
  <c r="R22" i="51"/>
  <c r="Q22" i="51"/>
  <c r="P22" i="51"/>
  <c r="O22" i="51"/>
  <c r="H22" i="51"/>
  <c r="B22" i="51"/>
  <c r="M21" i="51"/>
  <c r="L21" i="51"/>
  <c r="K21" i="51"/>
  <c r="J21" i="51"/>
  <c r="I21" i="51"/>
  <c r="G21" i="51"/>
  <c r="F21" i="51"/>
  <c r="E21" i="51"/>
  <c r="D21" i="51"/>
  <c r="C21" i="51"/>
  <c r="S20" i="51"/>
  <c r="R20" i="51"/>
  <c r="Q20" i="51"/>
  <c r="P20" i="51"/>
  <c r="O20" i="51"/>
  <c r="H20" i="51"/>
  <c r="B20" i="51"/>
  <c r="S19" i="51"/>
  <c r="R19" i="51"/>
  <c r="Q19" i="51"/>
  <c r="P19" i="51"/>
  <c r="O19" i="51"/>
  <c r="H19" i="51"/>
  <c r="B19" i="51"/>
  <c r="S18" i="51"/>
  <c r="R18" i="51"/>
  <c r="Q18" i="51"/>
  <c r="P18" i="51"/>
  <c r="O18" i="51"/>
  <c r="H18" i="51"/>
  <c r="B18" i="51"/>
  <c r="S17" i="51"/>
  <c r="R17" i="51"/>
  <c r="Q17" i="51"/>
  <c r="P17" i="51"/>
  <c r="O17" i="51"/>
  <c r="H17" i="51"/>
  <c r="B17" i="51"/>
  <c r="S16" i="51"/>
  <c r="R16" i="51"/>
  <c r="Q16" i="51"/>
  <c r="P16" i="51"/>
  <c r="O16" i="51"/>
  <c r="H16" i="51"/>
  <c r="B16" i="51"/>
  <c r="S15" i="51"/>
  <c r="R15" i="51"/>
  <c r="Q15" i="51"/>
  <c r="P15" i="51"/>
  <c r="O15" i="51"/>
  <c r="H15" i="51"/>
  <c r="B15" i="51"/>
  <c r="S14" i="51"/>
  <c r="R14" i="51"/>
  <c r="Q14" i="51"/>
  <c r="P14" i="51"/>
  <c r="O14" i="51"/>
  <c r="H14" i="51"/>
  <c r="B14" i="51"/>
  <c r="S13" i="51"/>
  <c r="R13" i="51"/>
  <c r="Q13" i="51"/>
  <c r="P13" i="51"/>
  <c r="O13" i="51"/>
  <c r="H13" i="51"/>
  <c r="B13" i="51"/>
  <c r="S12" i="51"/>
  <c r="R12" i="51"/>
  <c r="Q12" i="51"/>
  <c r="P12" i="51"/>
  <c r="O12" i="51"/>
  <c r="H12" i="51"/>
  <c r="B12" i="51"/>
  <c r="S11" i="51"/>
  <c r="R11" i="51"/>
  <c r="Q11" i="51"/>
  <c r="P11" i="51"/>
  <c r="O11" i="51"/>
  <c r="H11" i="51"/>
  <c r="B11" i="51"/>
  <c r="M10" i="51"/>
  <c r="L10" i="51"/>
  <c r="K10" i="51"/>
  <c r="J10" i="51"/>
  <c r="I10" i="51"/>
  <c r="G10" i="51"/>
  <c r="F10" i="51"/>
  <c r="E10" i="51"/>
  <c r="D10" i="51"/>
  <c r="C10" i="51"/>
  <c r="M9" i="51"/>
  <c r="L9" i="51"/>
  <c r="K9" i="51"/>
  <c r="J9" i="51"/>
  <c r="I9" i="51"/>
  <c r="G9" i="51"/>
  <c r="F9" i="51"/>
  <c r="E9" i="51"/>
  <c r="D9" i="51"/>
  <c r="C9" i="51"/>
  <c r="S21" i="50"/>
  <c r="P21" i="50"/>
  <c r="O21" i="50"/>
  <c r="N20" i="50"/>
  <c r="N19" i="50"/>
  <c r="N18" i="50"/>
  <c r="N17" i="50"/>
  <c r="R10" i="50"/>
  <c r="N10" i="50"/>
  <c r="S10" i="50"/>
  <c r="H27" i="49"/>
  <c r="H26" i="49"/>
  <c r="H25" i="49"/>
  <c r="H24" i="49"/>
  <c r="H23" i="49"/>
  <c r="H22" i="49"/>
  <c r="H21" i="49" s="1"/>
  <c r="M21" i="49"/>
  <c r="L21" i="49"/>
  <c r="K21" i="49"/>
  <c r="J21" i="49"/>
  <c r="I21" i="49"/>
  <c r="H20" i="49"/>
  <c r="N20" i="49" s="1"/>
  <c r="H19" i="49"/>
  <c r="N19" i="49" s="1"/>
  <c r="H18" i="49"/>
  <c r="H17" i="49"/>
  <c r="N17" i="49" s="1"/>
  <c r="H16" i="49"/>
  <c r="H15" i="49"/>
  <c r="N15" i="49" s="1"/>
  <c r="H14" i="49"/>
  <c r="H13" i="49"/>
  <c r="N13" i="49" s="1"/>
  <c r="H12" i="49"/>
  <c r="H11" i="49"/>
  <c r="M10" i="49"/>
  <c r="L10" i="49"/>
  <c r="K10" i="49"/>
  <c r="J10" i="49"/>
  <c r="I10" i="49"/>
  <c r="B10" i="49"/>
  <c r="M9" i="49"/>
  <c r="L9" i="49"/>
  <c r="K9" i="49"/>
  <c r="J9" i="49"/>
  <c r="I9" i="49"/>
  <c r="O9" i="49" s="1"/>
  <c r="B9" i="49"/>
  <c r="S27" i="53"/>
  <c r="R27" i="53"/>
  <c r="Q27" i="53"/>
  <c r="P27" i="53"/>
  <c r="O27" i="53"/>
  <c r="H27" i="53"/>
  <c r="B27" i="53"/>
  <c r="S26" i="53"/>
  <c r="R26" i="53"/>
  <c r="Q26" i="53"/>
  <c r="P26" i="53"/>
  <c r="O26" i="53"/>
  <c r="H26" i="53"/>
  <c r="N26" i="53" s="1"/>
  <c r="B26" i="53"/>
  <c r="S25" i="53"/>
  <c r="R25" i="53"/>
  <c r="Q25" i="53"/>
  <c r="P25" i="53"/>
  <c r="O25" i="53"/>
  <c r="H25" i="53"/>
  <c r="B25" i="53"/>
  <c r="S24" i="53"/>
  <c r="R24" i="53"/>
  <c r="Q24" i="53"/>
  <c r="P24" i="53"/>
  <c r="O24" i="53"/>
  <c r="H24" i="53"/>
  <c r="N24" i="53" s="1"/>
  <c r="B24" i="53"/>
  <c r="S23" i="53"/>
  <c r="R23" i="53"/>
  <c r="Q23" i="53"/>
  <c r="P23" i="53"/>
  <c r="O23" i="53"/>
  <c r="H23" i="53"/>
  <c r="B23" i="53"/>
  <c r="S22" i="53"/>
  <c r="R22" i="53"/>
  <c r="Q22" i="53"/>
  <c r="P22" i="53"/>
  <c r="O22" i="53"/>
  <c r="H22" i="53"/>
  <c r="B22" i="53"/>
  <c r="M21" i="53"/>
  <c r="S21" i="53" s="1"/>
  <c r="L21" i="53"/>
  <c r="K21" i="53"/>
  <c r="J21" i="53"/>
  <c r="I21" i="53"/>
  <c r="O21" i="53" s="1"/>
  <c r="G21" i="53"/>
  <c r="F21" i="53"/>
  <c r="E21" i="53"/>
  <c r="D21" i="53"/>
  <c r="C21" i="53"/>
  <c r="S20" i="53"/>
  <c r="R20" i="53"/>
  <c r="Q20" i="53"/>
  <c r="P20" i="53"/>
  <c r="O20" i="53"/>
  <c r="H20" i="53"/>
  <c r="B20" i="53"/>
  <c r="S19" i="53"/>
  <c r="R19" i="53"/>
  <c r="Q19" i="53"/>
  <c r="P19" i="53"/>
  <c r="O19" i="53"/>
  <c r="H19" i="53"/>
  <c r="B19" i="53"/>
  <c r="S18" i="53"/>
  <c r="R18" i="53"/>
  <c r="Q18" i="53"/>
  <c r="P18" i="53"/>
  <c r="O18" i="53"/>
  <c r="H18" i="53"/>
  <c r="B18" i="53"/>
  <c r="S17" i="53"/>
  <c r="R17" i="53"/>
  <c r="Q17" i="53"/>
  <c r="P17" i="53"/>
  <c r="O17" i="53"/>
  <c r="H17" i="53"/>
  <c r="B17" i="53"/>
  <c r="S16" i="53"/>
  <c r="R16" i="53"/>
  <c r="Q16" i="53"/>
  <c r="P16" i="53"/>
  <c r="O16" i="53"/>
  <c r="H16" i="53"/>
  <c r="B16" i="53"/>
  <c r="S15" i="53"/>
  <c r="R15" i="53"/>
  <c r="Q15" i="53"/>
  <c r="P15" i="53"/>
  <c r="O15" i="53"/>
  <c r="H15" i="53"/>
  <c r="B15" i="53"/>
  <c r="S14" i="53"/>
  <c r="R14" i="53"/>
  <c r="Q14" i="53"/>
  <c r="P14" i="53"/>
  <c r="O14" i="53"/>
  <c r="H14" i="53"/>
  <c r="B14" i="53"/>
  <c r="S13" i="53"/>
  <c r="R13" i="53"/>
  <c r="Q13" i="53"/>
  <c r="P13" i="53"/>
  <c r="O13" i="53"/>
  <c r="H13" i="53"/>
  <c r="B13" i="53"/>
  <c r="S12" i="53"/>
  <c r="R12" i="53"/>
  <c r="Q12" i="53"/>
  <c r="P12" i="53"/>
  <c r="O12" i="53"/>
  <c r="H12" i="53"/>
  <c r="B12" i="53"/>
  <c r="B9" i="53" s="1"/>
  <c r="S11" i="53"/>
  <c r="R11" i="53"/>
  <c r="Q11" i="53"/>
  <c r="P11" i="53"/>
  <c r="O11" i="53"/>
  <c r="H11" i="53"/>
  <c r="B11" i="53"/>
  <c r="M10" i="53"/>
  <c r="S10" i="53" s="1"/>
  <c r="L10" i="53"/>
  <c r="K10" i="53"/>
  <c r="J10" i="53"/>
  <c r="I10" i="53"/>
  <c r="G10" i="53"/>
  <c r="F10" i="53"/>
  <c r="E10" i="53"/>
  <c r="D10" i="53"/>
  <c r="C10" i="53"/>
  <c r="B10" i="53"/>
  <c r="M9" i="53"/>
  <c r="L9" i="53"/>
  <c r="R9" i="53" s="1"/>
  <c r="K9" i="53"/>
  <c r="J9" i="53"/>
  <c r="I9" i="53"/>
  <c r="G9" i="53"/>
  <c r="F9" i="53"/>
  <c r="E9" i="53"/>
  <c r="D9" i="53"/>
  <c r="C9" i="53"/>
  <c r="H27" i="48"/>
  <c r="H26" i="48"/>
  <c r="H25" i="48"/>
  <c r="H24" i="48"/>
  <c r="H23" i="48"/>
  <c r="H22" i="48"/>
  <c r="M21" i="48"/>
  <c r="L21" i="48"/>
  <c r="K21" i="48"/>
  <c r="J21" i="48"/>
  <c r="I21" i="48"/>
  <c r="H20" i="48"/>
  <c r="H19" i="48"/>
  <c r="H18" i="48"/>
  <c r="H17" i="48"/>
  <c r="N17" i="48" s="1"/>
  <c r="H16" i="48"/>
  <c r="H15" i="48"/>
  <c r="H14" i="48"/>
  <c r="H13" i="48"/>
  <c r="N13" i="48" s="1"/>
  <c r="H12" i="48"/>
  <c r="H11" i="48"/>
  <c r="H10" i="48" s="1"/>
  <c r="M10" i="48"/>
  <c r="L10" i="48"/>
  <c r="K10" i="48"/>
  <c r="J10" i="48"/>
  <c r="I10" i="48"/>
  <c r="M9" i="48"/>
  <c r="L9" i="48"/>
  <c r="K9" i="48"/>
  <c r="J9" i="48"/>
  <c r="I9" i="48"/>
  <c r="R27" i="12"/>
  <c r="Q27" i="12"/>
  <c r="P27" i="12"/>
  <c r="O27" i="12"/>
  <c r="R26" i="12"/>
  <c r="Q26" i="12"/>
  <c r="P26" i="12"/>
  <c r="O26" i="12"/>
  <c r="R25" i="12"/>
  <c r="Q25" i="12"/>
  <c r="P25" i="12"/>
  <c r="O25" i="12"/>
  <c r="R24" i="12"/>
  <c r="Q24" i="12"/>
  <c r="P24" i="12"/>
  <c r="O24" i="12"/>
  <c r="R23" i="12"/>
  <c r="Q23" i="12"/>
  <c r="P23" i="12"/>
  <c r="O23" i="12"/>
  <c r="R22" i="12"/>
  <c r="Q22" i="12"/>
  <c r="P22" i="12"/>
  <c r="O22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H27" i="12"/>
  <c r="H26" i="12"/>
  <c r="H25" i="12"/>
  <c r="H24" i="12"/>
  <c r="H23" i="12"/>
  <c r="H22" i="12"/>
  <c r="M21" i="12"/>
  <c r="L21" i="12"/>
  <c r="K21" i="12"/>
  <c r="J21" i="12"/>
  <c r="I21" i="12"/>
  <c r="H20" i="12"/>
  <c r="H19" i="12"/>
  <c r="H18" i="12"/>
  <c r="H17" i="12"/>
  <c r="H16" i="12"/>
  <c r="H15" i="12"/>
  <c r="H14" i="12"/>
  <c r="H13" i="12"/>
  <c r="H12" i="12"/>
  <c r="H11" i="12"/>
  <c r="M10" i="12"/>
  <c r="L10" i="12"/>
  <c r="K10" i="12"/>
  <c r="J10" i="12"/>
  <c r="I10" i="12"/>
  <c r="M9" i="12"/>
  <c r="L9" i="12"/>
  <c r="K9" i="12"/>
  <c r="J9" i="12"/>
  <c r="I9" i="12"/>
  <c r="B9" i="12" l="1"/>
  <c r="R10" i="12"/>
  <c r="N17" i="12"/>
  <c r="M37" i="12"/>
  <c r="I37" i="12"/>
  <c r="H37" i="12"/>
  <c r="L37" i="12"/>
  <c r="K37" i="12"/>
  <c r="J37" i="12"/>
  <c r="O21" i="12"/>
  <c r="N25" i="12"/>
  <c r="M45" i="12"/>
  <c r="I45" i="12"/>
  <c r="L45" i="12"/>
  <c r="H45" i="12"/>
  <c r="K45" i="12"/>
  <c r="J45" i="12"/>
  <c r="P9" i="12"/>
  <c r="O10" i="12"/>
  <c r="S10" i="12"/>
  <c r="N14" i="12"/>
  <c r="K34" i="12"/>
  <c r="J34" i="12"/>
  <c r="M34" i="12"/>
  <c r="I34" i="12"/>
  <c r="L34" i="12"/>
  <c r="H34" i="12"/>
  <c r="N18" i="12"/>
  <c r="L38" i="12"/>
  <c r="K38" i="12"/>
  <c r="J38" i="12"/>
  <c r="M38" i="12"/>
  <c r="I38" i="12"/>
  <c r="H38" i="12"/>
  <c r="P21" i="12"/>
  <c r="L42" i="12"/>
  <c r="K42" i="12"/>
  <c r="J42" i="12"/>
  <c r="M42" i="12"/>
  <c r="I42" i="12"/>
  <c r="H42" i="12"/>
  <c r="N26" i="12"/>
  <c r="L46" i="12"/>
  <c r="K46" i="12"/>
  <c r="J46" i="12"/>
  <c r="M46" i="12"/>
  <c r="I46" i="12"/>
  <c r="H46" i="12"/>
  <c r="P10" i="12"/>
  <c r="N15" i="12"/>
  <c r="J35" i="12"/>
  <c r="M35" i="12"/>
  <c r="I35" i="12"/>
  <c r="L35" i="12"/>
  <c r="H35" i="12"/>
  <c r="K35" i="12"/>
  <c r="N23" i="12"/>
  <c r="M43" i="12"/>
  <c r="I43" i="12"/>
  <c r="L43" i="12"/>
  <c r="H43" i="12"/>
  <c r="K43" i="12"/>
  <c r="J43" i="12"/>
  <c r="Q9" i="12"/>
  <c r="N11" i="12"/>
  <c r="M31" i="12"/>
  <c r="I31" i="12"/>
  <c r="H31" i="12"/>
  <c r="L31" i="12"/>
  <c r="K31" i="12"/>
  <c r="J31" i="12"/>
  <c r="N19" i="12"/>
  <c r="M39" i="12"/>
  <c r="I39" i="12"/>
  <c r="H39" i="12"/>
  <c r="L39" i="12"/>
  <c r="K39" i="12"/>
  <c r="J39" i="12"/>
  <c r="Q21" i="12"/>
  <c r="N27" i="12"/>
  <c r="M47" i="12"/>
  <c r="I47" i="12"/>
  <c r="H47" i="12"/>
  <c r="L47" i="12"/>
  <c r="K47" i="12"/>
  <c r="J47" i="12"/>
  <c r="R9" i="12"/>
  <c r="Q10" i="12"/>
  <c r="H32" i="12"/>
  <c r="K32" i="12"/>
  <c r="J32" i="12"/>
  <c r="M32" i="12"/>
  <c r="I32" i="12"/>
  <c r="L32" i="12"/>
  <c r="N16" i="12"/>
  <c r="L36" i="12"/>
  <c r="K36" i="12"/>
  <c r="J36" i="12"/>
  <c r="M36" i="12"/>
  <c r="I36" i="12"/>
  <c r="H36" i="12"/>
  <c r="N20" i="12"/>
  <c r="L40" i="12"/>
  <c r="K40" i="12"/>
  <c r="J40" i="12"/>
  <c r="M40" i="12"/>
  <c r="I40" i="12"/>
  <c r="H40" i="12"/>
  <c r="R21" i="12"/>
  <c r="N24" i="12"/>
  <c r="K44" i="12"/>
  <c r="J44" i="12"/>
  <c r="M44" i="12"/>
  <c r="I44" i="12"/>
  <c r="L44" i="12"/>
  <c r="H44" i="12"/>
  <c r="S9" i="12"/>
  <c r="N13" i="12"/>
  <c r="J33" i="12"/>
  <c r="M33" i="12"/>
  <c r="I33" i="12"/>
  <c r="H33" i="12"/>
  <c r="L33" i="12"/>
  <c r="K33" i="12"/>
  <c r="S21" i="12"/>
  <c r="D41" i="12"/>
  <c r="G41" i="12"/>
  <c r="E41" i="12"/>
  <c r="C41" i="12"/>
  <c r="F41" i="12"/>
  <c r="D30" i="12"/>
  <c r="G30" i="12"/>
  <c r="C30" i="12"/>
  <c r="B30" i="12"/>
  <c r="F30" i="12"/>
  <c r="E30" i="12"/>
  <c r="O21" i="51"/>
  <c r="O9" i="52"/>
  <c r="S21" i="51"/>
  <c r="R9" i="51"/>
  <c r="B21" i="51"/>
  <c r="P21" i="51"/>
  <c r="O10" i="51"/>
  <c r="B9" i="51"/>
  <c r="O9" i="51"/>
  <c r="Q9" i="51"/>
  <c r="Q10" i="51"/>
  <c r="S9" i="51"/>
  <c r="O9" i="12"/>
  <c r="R9" i="48"/>
  <c r="R21" i="53"/>
  <c r="N25" i="53"/>
  <c r="B21" i="53"/>
  <c r="N21" i="53" s="1"/>
  <c r="N23" i="53"/>
  <c r="N27" i="53"/>
  <c r="S9" i="53"/>
  <c r="R21" i="48"/>
  <c r="P9" i="48"/>
  <c r="N10" i="48"/>
  <c r="Q10" i="48"/>
  <c r="N19" i="48"/>
  <c r="N15" i="48"/>
  <c r="N9" i="48"/>
  <c r="N14" i="48"/>
  <c r="N18" i="48"/>
  <c r="S9" i="48"/>
  <c r="N12" i="48"/>
  <c r="N16" i="48"/>
  <c r="N20" i="48"/>
  <c r="H9" i="50"/>
  <c r="N9" i="50" s="1"/>
  <c r="H21" i="12"/>
  <c r="I41" i="12" s="1"/>
  <c r="N22" i="12"/>
  <c r="H10" i="12"/>
  <c r="L30" i="12" s="1"/>
  <c r="N12" i="12"/>
  <c r="H21" i="51"/>
  <c r="N21" i="51" s="1"/>
  <c r="N24" i="51"/>
  <c r="N22" i="51"/>
  <c r="P10" i="51"/>
  <c r="N12" i="51"/>
  <c r="N20" i="51"/>
  <c r="H9" i="51"/>
  <c r="H10" i="51"/>
  <c r="N15" i="51"/>
  <c r="N19" i="51"/>
  <c r="N13" i="51"/>
  <c r="N17" i="51"/>
  <c r="Q10" i="49"/>
  <c r="H10" i="49"/>
  <c r="H21" i="53"/>
  <c r="Q10" i="53"/>
  <c r="H10" i="53"/>
  <c r="N22" i="48"/>
  <c r="N26" i="48"/>
  <c r="H21" i="48"/>
  <c r="N24" i="48"/>
  <c r="N23" i="48"/>
  <c r="N27" i="48"/>
  <c r="N25" i="48"/>
  <c r="H9" i="48"/>
  <c r="Q21" i="52"/>
  <c r="R10" i="52"/>
  <c r="P21" i="52"/>
  <c r="B9" i="52"/>
  <c r="R9" i="52"/>
  <c r="P10" i="52"/>
  <c r="B21" i="52"/>
  <c r="N21" i="52" s="1"/>
  <c r="R21" i="52"/>
  <c r="N22" i="52"/>
  <c r="N26" i="52"/>
  <c r="S9" i="52"/>
  <c r="Q10" i="52"/>
  <c r="S21" i="52"/>
  <c r="P9" i="51"/>
  <c r="B10" i="51"/>
  <c r="R10" i="51"/>
  <c r="N11" i="51"/>
  <c r="N14" i="51"/>
  <c r="N16" i="51"/>
  <c r="N18" i="51"/>
  <c r="S10" i="51"/>
  <c r="Q21" i="51"/>
  <c r="R21" i="51"/>
  <c r="N23" i="51"/>
  <c r="N25" i="51"/>
  <c r="N26" i="51"/>
  <c r="N27" i="51"/>
  <c r="N21" i="50"/>
  <c r="O9" i="50"/>
  <c r="S9" i="50"/>
  <c r="Q10" i="50"/>
  <c r="N11" i="50"/>
  <c r="N12" i="50"/>
  <c r="N13" i="50"/>
  <c r="N14" i="50"/>
  <c r="N15" i="50"/>
  <c r="N16" i="50"/>
  <c r="Q9" i="50"/>
  <c r="O10" i="50"/>
  <c r="Q21" i="50"/>
  <c r="R9" i="50"/>
  <c r="P10" i="50"/>
  <c r="R21" i="50"/>
  <c r="N22" i="50"/>
  <c r="N23" i="50"/>
  <c r="N24" i="50"/>
  <c r="N25" i="50"/>
  <c r="N26" i="50"/>
  <c r="N27" i="50"/>
  <c r="N10" i="49"/>
  <c r="S9" i="49"/>
  <c r="H9" i="49"/>
  <c r="P9" i="49"/>
  <c r="R10" i="49"/>
  <c r="N11" i="49"/>
  <c r="N12" i="49"/>
  <c r="N14" i="49"/>
  <c r="N16" i="49"/>
  <c r="N18" i="49"/>
  <c r="P21" i="49"/>
  <c r="Q9" i="49"/>
  <c r="O10" i="49"/>
  <c r="S10" i="49"/>
  <c r="Q21" i="49"/>
  <c r="R9" i="49"/>
  <c r="P10" i="49"/>
  <c r="B21" i="49"/>
  <c r="R21" i="49"/>
  <c r="N22" i="49"/>
  <c r="N23" i="49"/>
  <c r="N24" i="49"/>
  <c r="N25" i="49"/>
  <c r="N26" i="49"/>
  <c r="N27" i="49"/>
  <c r="O21" i="49"/>
  <c r="S21" i="49"/>
  <c r="N10" i="53"/>
  <c r="P46" i="53"/>
  <c r="S45" i="53"/>
  <c r="R45" i="53"/>
  <c r="P44" i="53"/>
  <c r="S43" i="53"/>
  <c r="O43" i="53"/>
  <c r="R43" i="53"/>
  <c r="O47" i="53"/>
  <c r="R47" i="53"/>
  <c r="Q9" i="53"/>
  <c r="P10" i="53"/>
  <c r="N22" i="53"/>
  <c r="O9" i="53"/>
  <c r="H9" i="53"/>
  <c r="P9" i="53"/>
  <c r="R10" i="53"/>
  <c r="N11" i="53"/>
  <c r="N12" i="53"/>
  <c r="N13" i="53"/>
  <c r="N14" i="53"/>
  <c r="N15" i="53"/>
  <c r="N16" i="53"/>
  <c r="N17" i="53"/>
  <c r="N18" i="53"/>
  <c r="N19" i="53"/>
  <c r="N20" i="53"/>
  <c r="P21" i="53"/>
  <c r="O10" i="53"/>
  <c r="Q21" i="53"/>
  <c r="Q9" i="48"/>
  <c r="O10" i="48"/>
  <c r="S10" i="48"/>
  <c r="Q21" i="48"/>
  <c r="N21" i="48"/>
  <c r="P10" i="48"/>
  <c r="O9" i="48"/>
  <c r="O21" i="48"/>
  <c r="S21" i="48"/>
  <c r="R10" i="48"/>
  <c r="N11" i="48"/>
  <c r="P21" i="48"/>
  <c r="H9" i="12"/>
  <c r="H29" i="12" s="1"/>
  <c r="F43" i="76"/>
  <c r="C80" i="76"/>
  <c r="B80" i="76"/>
  <c r="C79" i="76"/>
  <c r="B79" i="76"/>
  <c r="C78" i="76"/>
  <c r="B78" i="76"/>
  <c r="C77" i="76"/>
  <c r="B77" i="76"/>
  <c r="C76" i="76"/>
  <c r="B76" i="76"/>
  <c r="C75" i="76"/>
  <c r="B75" i="76"/>
  <c r="C74" i="76"/>
  <c r="B74" i="76"/>
  <c r="C73" i="76"/>
  <c r="B73" i="76"/>
  <c r="C72" i="76"/>
  <c r="B72" i="76"/>
  <c r="C71" i="76"/>
  <c r="B71" i="76"/>
  <c r="C70" i="76"/>
  <c r="B70" i="76"/>
  <c r="C69" i="76"/>
  <c r="B69" i="76"/>
  <c r="C68" i="76"/>
  <c r="B68" i="76"/>
  <c r="C67" i="76"/>
  <c r="B67" i="76"/>
  <c r="C66" i="76"/>
  <c r="B66" i="76"/>
  <c r="C65" i="76"/>
  <c r="B65" i="76"/>
  <c r="I61" i="76"/>
  <c r="C61" i="76"/>
  <c r="B61" i="76"/>
  <c r="A61" i="76"/>
  <c r="A80" i="76" s="1"/>
  <c r="I60" i="76"/>
  <c r="C60" i="76"/>
  <c r="B60" i="76"/>
  <c r="A60" i="76"/>
  <c r="A79" i="76" s="1"/>
  <c r="I59" i="76"/>
  <c r="C59" i="76"/>
  <c r="B59" i="76"/>
  <c r="A59" i="76"/>
  <c r="A78" i="76" s="1"/>
  <c r="I58" i="76"/>
  <c r="C58" i="76"/>
  <c r="B58" i="76"/>
  <c r="A58" i="76"/>
  <c r="A77" i="76" s="1"/>
  <c r="I57" i="76"/>
  <c r="C57" i="76"/>
  <c r="B57" i="76"/>
  <c r="A57" i="76"/>
  <c r="A76" i="76" s="1"/>
  <c r="I56" i="76"/>
  <c r="C56" i="76"/>
  <c r="B56" i="76"/>
  <c r="A56" i="76"/>
  <c r="A75" i="76" s="1"/>
  <c r="I55" i="76"/>
  <c r="C55" i="76"/>
  <c r="B55" i="76"/>
  <c r="A55" i="76"/>
  <c r="I54" i="76"/>
  <c r="C54" i="76"/>
  <c r="B54" i="76"/>
  <c r="A54" i="76"/>
  <c r="I53" i="76"/>
  <c r="C53" i="76"/>
  <c r="B53" i="76"/>
  <c r="A53" i="76"/>
  <c r="I52" i="76"/>
  <c r="C52" i="76"/>
  <c r="B52" i="76"/>
  <c r="A52" i="76"/>
  <c r="I51" i="76"/>
  <c r="C51" i="76"/>
  <c r="B51" i="76"/>
  <c r="A51" i="76"/>
  <c r="I50" i="76"/>
  <c r="C50" i="76"/>
  <c r="B50" i="76"/>
  <c r="A50" i="76"/>
  <c r="I49" i="76"/>
  <c r="C49" i="76"/>
  <c r="B49" i="76"/>
  <c r="A49" i="76"/>
  <c r="I48" i="76"/>
  <c r="C48" i="76"/>
  <c r="B48" i="76"/>
  <c r="A48" i="76"/>
  <c r="I47" i="76"/>
  <c r="C47" i="76"/>
  <c r="B47" i="76"/>
  <c r="A47" i="76"/>
  <c r="I46" i="76"/>
  <c r="C46" i="76"/>
  <c r="B46" i="76"/>
  <c r="A46" i="76"/>
  <c r="F45" i="76"/>
  <c r="F44" i="76"/>
  <c r="I43" i="76"/>
  <c r="H58" i="76"/>
  <c r="H57" i="76"/>
  <c r="H56" i="76"/>
  <c r="H55" i="76"/>
  <c r="H54" i="76"/>
  <c r="H50" i="76"/>
  <c r="H49" i="76"/>
  <c r="H48" i="76"/>
  <c r="H47" i="76"/>
  <c r="H46" i="76"/>
  <c r="K30" i="12" l="1"/>
  <c r="I30" i="12"/>
  <c r="M41" i="12"/>
  <c r="L41" i="12"/>
  <c r="J41" i="12"/>
  <c r="M30" i="12"/>
  <c r="N10" i="12"/>
  <c r="H30" i="12"/>
  <c r="K41" i="12"/>
  <c r="K29" i="12"/>
  <c r="J30" i="12"/>
  <c r="N21" i="12"/>
  <c r="H41" i="12"/>
  <c r="M29" i="12"/>
  <c r="L29" i="12"/>
  <c r="J29" i="12"/>
  <c r="I29" i="12"/>
  <c r="E29" i="12"/>
  <c r="D29" i="12"/>
  <c r="G29" i="12"/>
  <c r="F29" i="12"/>
  <c r="B29" i="12"/>
  <c r="N9" i="12"/>
  <c r="C29" i="12"/>
  <c r="S33" i="51"/>
  <c r="O30" i="50"/>
  <c r="N9" i="51"/>
  <c r="O35" i="51"/>
  <c r="P40" i="51"/>
  <c r="Q30" i="50"/>
  <c r="R30" i="48"/>
  <c r="P30" i="48"/>
  <c r="S47" i="53"/>
  <c r="S30" i="48"/>
  <c r="Q41" i="50"/>
  <c r="R41" i="50"/>
  <c r="R41" i="51"/>
  <c r="S44" i="51"/>
  <c r="O41" i="51"/>
  <c r="O42" i="51"/>
  <c r="P41" i="51"/>
  <c r="R44" i="51"/>
  <c r="N10" i="51"/>
  <c r="Q37" i="51"/>
  <c r="R32" i="51"/>
  <c r="R33" i="51"/>
  <c r="P35" i="51"/>
  <c r="Q33" i="51"/>
  <c r="Q35" i="51"/>
  <c r="Q39" i="51"/>
  <c r="Q30" i="49"/>
  <c r="O45" i="53"/>
  <c r="Q45" i="53"/>
  <c r="P41" i="53"/>
  <c r="Q44" i="53"/>
  <c r="Q41" i="53"/>
  <c r="S30" i="53"/>
  <c r="Q30" i="53"/>
  <c r="Q30" i="48"/>
  <c r="P34" i="51"/>
  <c r="P46" i="51"/>
  <c r="S31" i="51"/>
  <c r="Q32" i="51"/>
  <c r="P33" i="51"/>
  <c r="O40" i="51"/>
  <c r="S45" i="51"/>
  <c r="O45" i="51"/>
  <c r="P38" i="51"/>
  <c r="S43" i="51"/>
  <c r="O43" i="51"/>
  <c r="S41" i="51"/>
  <c r="Q41" i="51"/>
  <c r="S40" i="51"/>
  <c r="P32" i="51"/>
  <c r="O32" i="51"/>
  <c r="P37" i="51"/>
  <c r="R35" i="51"/>
  <c r="S47" i="51"/>
  <c r="O47" i="51"/>
  <c r="R47" i="51"/>
  <c r="R30" i="50"/>
  <c r="P29" i="50"/>
  <c r="S41" i="50"/>
  <c r="O41" i="50"/>
  <c r="P30" i="50"/>
  <c r="S30" i="50"/>
  <c r="N21" i="49"/>
  <c r="S30" i="49"/>
  <c r="N9" i="49"/>
  <c r="O30" i="49"/>
  <c r="P30" i="53"/>
  <c r="P42" i="53"/>
  <c r="Q47" i="53"/>
  <c r="P45" i="53"/>
  <c r="Q46" i="53"/>
  <c r="O46" i="53"/>
  <c r="P40" i="53"/>
  <c r="N9" i="53"/>
  <c r="P47" i="53"/>
  <c r="O44" i="53"/>
  <c r="S46" i="53"/>
  <c r="S39" i="53"/>
  <c r="O39" i="53"/>
  <c r="R39" i="53"/>
  <c r="R30" i="53"/>
  <c r="Q43" i="53"/>
  <c r="S44" i="53"/>
  <c r="R46" i="53"/>
  <c r="P43" i="53"/>
  <c r="R44" i="53"/>
  <c r="Q29" i="48"/>
  <c r="J47" i="76"/>
  <c r="J55" i="76"/>
  <c r="J58" i="76"/>
  <c r="D66" i="76"/>
  <c r="D71" i="76"/>
  <c r="D49" i="76"/>
  <c r="D55" i="76"/>
  <c r="J50" i="76"/>
  <c r="D76" i="76"/>
  <c r="D60" i="76"/>
  <c r="C62" i="76"/>
  <c r="D72" i="76"/>
  <c r="D78" i="76"/>
  <c r="D77" i="76"/>
  <c r="D47" i="76"/>
  <c r="D51" i="76"/>
  <c r="D70" i="76"/>
  <c r="D74" i="76"/>
  <c r="J49" i="76"/>
  <c r="D59" i="76"/>
  <c r="D75" i="76"/>
  <c r="D68" i="76"/>
  <c r="D79" i="76"/>
  <c r="D69" i="76"/>
  <c r="D80" i="76"/>
  <c r="B81" i="76"/>
  <c r="D48" i="76"/>
  <c r="D61" i="76"/>
  <c r="D67" i="76"/>
  <c r="J46" i="76"/>
  <c r="J54" i="76"/>
  <c r="D50" i="76"/>
  <c r="D53" i="76"/>
  <c r="J56" i="76"/>
  <c r="D58" i="76"/>
  <c r="J48" i="76"/>
  <c r="D56" i="76"/>
  <c r="D52" i="76"/>
  <c r="D57" i="76"/>
  <c r="C81" i="76"/>
  <c r="H60" i="76"/>
  <c r="J60" i="76" s="1"/>
  <c r="H52" i="76"/>
  <c r="J52" i="76" s="1"/>
  <c r="D54" i="76"/>
  <c r="J57" i="76"/>
  <c r="D73" i="76"/>
  <c r="D46" i="76"/>
  <c r="D65" i="76"/>
  <c r="H53" i="76"/>
  <c r="J53" i="76" s="1"/>
  <c r="H61" i="76"/>
  <c r="J61" i="76" s="1"/>
  <c r="H51" i="76"/>
  <c r="J51" i="76" s="1"/>
  <c r="H59" i="76"/>
  <c r="J59" i="76" s="1"/>
  <c r="C56" i="72"/>
  <c r="D56" i="72"/>
  <c r="E56" i="72"/>
  <c r="F56" i="72"/>
  <c r="G56" i="72"/>
  <c r="H56" i="72"/>
  <c r="I56" i="72"/>
  <c r="J56" i="72"/>
  <c r="K56" i="72"/>
  <c r="L56" i="72"/>
  <c r="M56" i="72"/>
  <c r="N56" i="72"/>
  <c r="O56" i="72"/>
  <c r="P56" i="72"/>
  <c r="Q56" i="72"/>
  <c r="R56" i="72"/>
  <c r="S56" i="72"/>
  <c r="T56" i="72"/>
  <c r="U56" i="72"/>
  <c r="V56" i="72"/>
  <c r="W56" i="72"/>
  <c r="X56" i="72"/>
  <c r="Y56" i="72"/>
  <c r="Z56" i="72"/>
  <c r="AA56" i="72"/>
  <c r="AB56" i="72"/>
  <c r="AC56" i="72"/>
  <c r="AD56" i="72"/>
  <c r="AE56" i="72"/>
  <c r="AF56" i="72"/>
  <c r="AG56" i="72"/>
  <c r="AH56" i="72"/>
  <c r="AI56" i="72"/>
  <c r="AJ56" i="72"/>
  <c r="AK56" i="72"/>
  <c r="AL56" i="72"/>
  <c r="AM56" i="72"/>
  <c r="C57" i="72"/>
  <c r="D57" i="72"/>
  <c r="E57" i="72"/>
  <c r="F57" i="72"/>
  <c r="G57" i="72"/>
  <c r="H57" i="72"/>
  <c r="I57" i="72"/>
  <c r="J57" i="72"/>
  <c r="K57" i="72"/>
  <c r="L57" i="72"/>
  <c r="M57" i="72"/>
  <c r="N57" i="72"/>
  <c r="O57" i="72"/>
  <c r="P57" i="72"/>
  <c r="Q57" i="72"/>
  <c r="R57" i="72"/>
  <c r="S57" i="72"/>
  <c r="T57" i="72"/>
  <c r="U57" i="72"/>
  <c r="V57" i="72"/>
  <c r="W57" i="72"/>
  <c r="X57" i="72"/>
  <c r="Y57" i="72"/>
  <c r="Z57" i="72"/>
  <c r="AA57" i="72"/>
  <c r="AB57" i="72"/>
  <c r="AC57" i="72"/>
  <c r="AD57" i="72"/>
  <c r="AE57" i="72"/>
  <c r="AF57" i="72"/>
  <c r="AG57" i="72"/>
  <c r="AH57" i="72"/>
  <c r="AI57" i="72"/>
  <c r="AJ57" i="72"/>
  <c r="AK57" i="72"/>
  <c r="AL57" i="72"/>
  <c r="AM57" i="72"/>
  <c r="C58" i="72"/>
  <c r="D58" i="72"/>
  <c r="E58" i="72"/>
  <c r="F58" i="72"/>
  <c r="G58" i="72"/>
  <c r="H58" i="72"/>
  <c r="I58" i="72"/>
  <c r="J58" i="72"/>
  <c r="K58" i="72"/>
  <c r="L58" i="72"/>
  <c r="M58" i="72"/>
  <c r="N58" i="72"/>
  <c r="O58" i="72"/>
  <c r="P58" i="72"/>
  <c r="Q58" i="72"/>
  <c r="R58" i="72"/>
  <c r="S58" i="72"/>
  <c r="T58" i="72"/>
  <c r="U58" i="72"/>
  <c r="V58" i="72"/>
  <c r="W58" i="72"/>
  <c r="X58" i="72"/>
  <c r="Y58" i="72"/>
  <c r="Z58" i="72"/>
  <c r="AA58" i="72"/>
  <c r="AB58" i="72"/>
  <c r="AC58" i="72"/>
  <c r="AD58" i="72"/>
  <c r="AE58" i="72"/>
  <c r="AF58" i="72"/>
  <c r="AG58" i="72"/>
  <c r="AH58" i="72"/>
  <c r="AI58" i="72"/>
  <c r="AJ58" i="72"/>
  <c r="AK58" i="72"/>
  <c r="AL58" i="72"/>
  <c r="AM58" i="72"/>
  <c r="C59" i="72"/>
  <c r="D59" i="72"/>
  <c r="E59" i="72"/>
  <c r="F59" i="72"/>
  <c r="G59" i="72"/>
  <c r="H59" i="72"/>
  <c r="I59" i="72"/>
  <c r="J59" i="72"/>
  <c r="K59" i="72"/>
  <c r="L59" i="72"/>
  <c r="M59" i="72"/>
  <c r="N59" i="72"/>
  <c r="O59" i="72"/>
  <c r="P59" i="72"/>
  <c r="Q59" i="72"/>
  <c r="R59" i="72"/>
  <c r="S59" i="72"/>
  <c r="T59" i="72"/>
  <c r="U59" i="72"/>
  <c r="V59" i="72"/>
  <c r="W59" i="72"/>
  <c r="X59" i="72"/>
  <c r="Y59" i="72"/>
  <c r="Z59" i="72"/>
  <c r="AA59" i="72"/>
  <c r="AB59" i="72"/>
  <c r="AC59" i="72"/>
  <c r="AD59" i="72"/>
  <c r="AE59" i="72"/>
  <c r="AF59" i="72"/>
  <c r="AG59" i="72"/>
  <c r="AH59" i="72"/>
  <c r="AI59" i="72"/>
  <c r="AJ59" i="72"/>
  <c r="AK59" i="72"/>
  <c r="AL59" i="72"/>
  <c r="AM59" i="72"/>
  <c r="C60" i="72"/>
  <c r="D60" i="72"/>
  <c r="E60" i="72"/>
  <c r="F60" i="72"/>
  <c r="G60" i="72"/>
  <c r="H60" i="72"/>
  <c r="I60" i="72"/>
  <c r="J60" i="72"/>
  <c r="K60" i="72"/>
  <c r="L60" i="72"/>
  <c r="M60" i="72"/>
  <c r="N60" i="72"/>
  <c r="O60" i="72"/>
  <c r="P60" i="72"/>
  <c r="Q60" i="72"/>
  <c r="R60" i="72"/>
  <c r="S60" i="72"/>
  <c r="T60" i="72"/>
  <c r="U60" i="72"/>
  <c r="V60" i="72"/>
  <c r="W60" i="72"/>
  <c r="X60" i="72"/>
  <c r="Y60" i="72"/>
  <c r="Z60" i="72"/>
  <c r="AA60" i="72"/>
  <c r="AB60" i="72"/>
  <c r="AC60" i="72"/>
  <c r="AD60" i="72"/>
  <c r="AE60" i="72"/>
  <c r="AF60" i="72"/>
  <c r="AG60" i="72"/>
  <c r="AH60" i="72"/>
  <c r="AI60" i="72"/>
  <c r="AJ60" i="72"/>
  <c r="AK60" i="72"/>
  <c r="AL60" i="72"/>
  <c r="AM60" i="72"/>
  <c r="C61" i="72"/>
  <c r="D61" i="72"/>
  <c r="E61" i="72"/>
  <c r="F61" i="72"/>
  <c r="G61" i="72"/>
  <c r="H61" i="72"/>
  <c r="I61" i="72"/>
  <c r="J61" i="72"/>
  <c r="K61" i="72"/>
  <c r="L61" i="72"/>
  <c r="M61" i="72"/>
  <c r="N61" i="72"/>
  <c r="O61" i="72"/>
  <c r="P61" i="72"/>
  <c r="Q61" i="72"/>
  <c r="R61" i="72"/>
  <c r="S61" i="72"/>
  <c r="T61" i="72"/>
  <c r="U61" i="72"/>
  <c r="V61" i="72"/>
  <c r="W61" i="72"/>
  <c r="X61" i="72"/>
  <c r="Y61" i="72"/>
  <c r="Z61" i="72"/>
  <c r="AA61" i="72"/>
  <c r="AB61" i="72"/>
  <c r="AC61" i="72"/>
  <c r="AD61" i="72"/>
  <c r="AE61" i="72"/>
  <c r="AF61" i="72"/>
  <c r="AG61" i="72"/>
  <c r="AH61" i="72"/>
  <c r="AI61" i="72"/>
  <c r="AJ61" i="72"/>
  <c r="AK61" i="72"/>
  <c r="AL61" i="72"/>
  <c r="AM61" i="72"/>
  <c r="C62" i="72"/>
  <c r="D62" i="72"/>
  <c r="E62" i="72"/>
  <c r="F62" i="72"/>
  <c r="G62" i="72"/>
  <c r="H62" i="72"/>
  <c r="I62" i="72"/>
  <c r="J62" i="72"/>
  <c r="K62" i="72"/>
  <c r="L62" i="72"/>
  <c r="M62" i="72"/>
  <c r="N62" i="72"/>
  <c r="O62" i="72"/>
  <c r="P62" i="72"/>
  <c r="Q62" i="72"/>
  <c r="R62" i="72"/>
  <c r="S62" i="72"/>
  <c r="T62" i="72"/>
  <c r="U62" i="72"/>
  <c r="V62" i="72"/>
  <c r="W62" i="72"/>
  <c r="X62" i="72"/>
  <c r="Y62" i="72"/>
  <c r="Z62" i="72"/>
  <c r="AA62" i="72"/>
  <c r="AB62" i="72"/>
  <c r="AC62" i="72"/>
  <c r="AD62" i="72"/>
  <c r="AE62" i="72"/>
  <c r="AF62" i="72"/>
  <c r="AG62" i="72"/>
  <c r="AH62" i="72"/>
  <c r="AI62" i="72"/>
  <c r="AJ62" i="72"/>
  <c r="AK62" i="72"/>
  <c r="AL62" i="72"/>
  <c r="AM62" i="72"/>
  <c r="C63" i="72"/>
  <c r="D63" i="72"/>
  <c r="E63" i="72"/>
  <c r="F63" i="72"/>
  <c r="G63" i="72"/>
  <c r="H63" i="72"/>
  <c r="I63" i="72"/>
  <c r="J63" i="72"/>
  <c r="K63" i="72"/>
  <c r="L63" i="72"/>
  <c r="M63" i="72"/>
  <c r="N63" i="72"/>
  <c r="O63" i="72"/>
  <c r="P63" i="72"/>
  <c r="Q63" i="72"/>
  <c r="R63" i="72"/>
  <c r="S63" i="72"/>
  <c r="T63" i="72"/>
  <c r="U63" i="72"/>
  <c r="V63" i="72"/>
  <c r="W63" i="72"/>
  <c r="X63" i="72"/>
  <c r="Y63" i="72"/>
  <c r="Z63" i="72"/>
  <c r="AA63" i="72"/>
  <c r="AB63" i="72"/>
  <c r="AC63" i="72"/>
  <c r="AD63" i="72"/>
  <c r="AE63" i="72"/>
  <c r="AF63" i="72"/>
  <c r="AG63" i="72"/>
  <c r="AH63" i="72"/>
  <c r="AI63" i="72"/>
  <c r="AJ63" i="72"/>
  <c r="AK63" i="72"/>
  <c r="AL63" i="72"/>
  <c r="AM63" i="72"/>
  <c r="B29" i="5"/>
  <c r="B10" i="55"/>
  <c r="B9" i="54"/>
  <c r="P44" i="51" l="1"/>
  <c r="O39" i="51"/>
  <c r="R29" i="51"/>
  <c r="O44" i="51"/>
  <c r="R42" i="51"/>
  <c r="Q42" i="51"/>
  <c r="S42" i="51"/>
  <c r="O29" i="51"/>
  <c r="R30" i="51"/>
  <c r="S35" i="51"/>
  <c r="S32" i="51"/>
  <c r="P39" i="51"/>
  <c r="R40" i="51"/>
  <c r="Q40" i="51"/>
  <c r="R39" i="51"/>
  <c r="R37" i="51"/>
  <c r="R31" i="51"/>
  <c r="S29" i="50"/>
  <c r="R29" i="50"/>
  <c r="R30" i="49"/>
  <c r="O41" i="53"/>
  <c r="O30" i="48"/>
  <c r="O29" i="48"/>
  <c r="O30" i="51"/>
  <c r="S39" i="51"/>
  <c r="Q44" i="51"/>
  <c r="O37" i="51"/>
  <c r="Q41" i="52"/>
  <c r="O41" i="52"/>
  <c r="P41" i="50"/>
  <c r="O29" i="50"/>
  <c r="Q29" i="50"/>
  <c r="Q43" i="51"/>
  <c r="Q45" i="51"/>
  <c r="P42" i="51"/>
  <c r="Q31" i="51"/>
  <c r="O33" i="51"/>
  <c r="P31" i="51"/>
  <c r="S37" i="51"/>
  <c r="P36" i="51"/>
  <c r="Q36" i="51"/>
  <c r="O36" i="51"/>
  <c r="S38" i="51"/>
  <c r="R36" i="51"/>
  <c r="P30" i="49"/>
  <c r="S41" i="53"/>
  <c r="R41" i="53"/>
  <c r="O30" i="53"/>
  <c r="Q32" i="53"/>
  <c r="P32" i="53"/>
  <c r="O36" i="53"/>
  <c r="P38" i="53"/>
  <c r="S36" i="53"/>
  <c r="R36" i="53"/>
  <c r="Q38" i="53"/>
  <c r="R31" i="53"/>
  <c r="P35" i="53"/>
  <c r="P31" i="53"/>
  <c r="R35" i="53"/>
  <c r="Q39" i="53"/>
  <c r="O32" i="53"/>
  <c r="S32" i="53"/>
  <c r="R32" i="53"/>
  <c r="Q36" i="53"/>
  <c r="P36" i="53"/>
  <c r="R41" i="48"/>
  <c r="Q41" i="48"/>
  <c r="S29" i="48"/>
  <c r="P29" i="48"/>
  <c r="P41" i="52"/>
  <c r="R41" i="52"/>
  <c r="S41" i="52"/>
  <c r="Q47" i="51"/>
  <c r="S36" i="51"/>
  <c r="R43" i="51"/>
  <c r="R38" i="51"/>
  <c r="R45" i="51"/>
  <c r="R46" i="51"/>
  <c r="R34" i="51"/>
  <c r="P47" i="51"/>
  <c r="O31" i="51"/>
  <c r="Q30" i="51"/>
  <c r="P43" i="51"/>
  <c r="Q38" i="51"/>
  <c r="O38" i="51"/>
  <c r="P45" i="51"/>
  <c r="Q46" i="51"/>
  <c r="O46" i="51"/>
  <c r="Q34" i="51"/>
  <c r="O34" i="51"/>
  <c r="S46" i="51"/>
  <c r="S34" i="51"/>
  <c r="O29" i="49"/>
  <c r="P41" i="49"/>
  <c r="Q34" i="53"/>
  <c r="O34" i="53"/>
  <c r="R34" i="53"/>
  <c r="O38" i="53"/>
  <c r="O31" i="53"/>
  <c r="S31" i="53"/>
  <c r="Q35" i="53"/>
  <c r="Q40" i="53"/>
  <c r="O40" i="53"/>
  <c r="R42" i="53"/>
  <c r="S33" i="53"/>
  <c r="Q33" i="53"/>
  <c r="P33" i="53"/>
  <c r="O37" i="53"/>
  <c r="R37" i="53"/>
  <c r="R38" i="53"/>
  <c r="S40" i="53"/>
  <c r="S34" i="53"/>
  <c r="P34" i="53"/>
  <c r="S38" i="53"/>
  <c r="Q31" i="53"/>
  <c r="O35" i="53"/>
  <c r="S35" i="53"/>
  <c r="P39" i="53"/>
  <c r="R29" i="53"/>
  <c r="R40" i="53"/>
  <c r="Q42" i="53"/>
  <c r="O42" i="53"/>
  <c r="O33" i="53"/>
  <c r="R33" i="53"/>
  <c r="S37" i="53"/>
  <c r="Q37" i="53"/>
  <c r="P37" i="53"/>
  <c r="S42" i="53"/>
  <c r="O41" i="48"/>
  <c r="R29" i="48"/>
  <c r="S41" i="48"/>
  <c r="P41" i="48"/>
  <c r="D81" i="76"/>
  <c r="K11" i="75"/>
  <c r="K49" i="75" s="1"/>
  <c r="L11" i="75"/>
  <c r="M11" i="75"/>
  <c r="K12" i="75"/>
  <c r="L12" i="75"/>
  <c r="L31" i="75" s="1"/>
  <c r="M12" i="75"/>
  <c r="K13" i="75"/>
  <c r="K51" i="75" s="1"/>
  <c r="L13" i="75"/>
  <c r="L32" i="75" s="1"/>
  <c r="M13" i="75"/>
  <c r="K14" i="75"/>
  <c r="L14" i="75"/>
  <c r="L33" i="75" s="1"/>
  <c r="M14" i="75"/>
  <c r="K15" i="75"/>
  <c r="K53" i="75" s="1"/>
  <c r="L15" i="75"/>
  <c r="L53" i="75" s="1"/>
  <c r="M15" i="75"/>
  <c r="M53" i="75" s="1"/>
  <c r="K16" i="75"/>
  <c r="L16" i="75"/>
  <c r="L35" i="75" s="1"/>
  <c r="M16" i="75"/>
  <c r="K17" i="75"/>
  <c r="K55" i="75" s="1"/>
  <c r="L17" i="75"/>
  <c r="M17" i="75"/>
  <c r="M55" i="75" s="1"/>
  <c r="E11" i="75"/>
  <c r="F11" i="75"/>
  <c r="G11" i="75"/>
  <c r="E12" i="75"/>
  <c r="F12" i="75"/>
  <c r="G12" i="75"/>
  <c r="E13" i="75"/>
  <c r="F13" i="75"/>
  <c r="G13" i="75"/>
  <c r="E14" i="75"/>
  <c r="F14" i="75"/>
  <c r="G14" i="75"/>
  <c r="E15" i="75"/>
  <c r="F15" i="75"/>
  <c r="F34" i="75" s="1"/>
  <c r="G15" i="75"/>
  <c r="E16" i="75"/>
  <c r="F16" i="75"/>
  <c r="G16" i="75"/>
  <c r="E17" i="75"/>
  <c r="F17" i="75"/>
  <c r="G17" i="75"/>
  <c r="H46" i="75"/>
  <c r="H45" i="75"/>
  <c r="H44" i="75"/>
  <c r="H43" i="75"/>
  <c r="H42" i="75"/>
  <c r="H41" i="75"/>
  <c r="H40" i="75"/>
  <c r="M39" i="75"/>
  <c r="L39" i="75"/>
  <c r="K39" i="75"/>
  <c r="J39" i="75"/>
  <c r="I39" i="75"/>
  <c r="L36" i="75"/>
  <c r="L34" i="75"/>
  <c r="L30" i="75"/>
  <c r="H27" i="75"/>
  <c r="H26" i="75"/>
  <c r="H25" i="75"/>
  <c r="H15" i="75" s="1"/>
  <c r="H34" i="75" s="1"/>
  <c r="H24" i="75"/>
  <c r="H23" i="75"/>
  <c r="H22" i="75"/>
  <c r="H21" i="75"/>
  <c r="M20" i="75"/>
  <c r="M10" i="75" s="1"/>
  <c r="M48" i="75" s="1"/>
  <c r="L20" i="75"/>
  <c r="K20" i="75"/>
  <c r="K10" i="75" s="1"/>
  <c r="K48" i="75" s="1"/>
  <c r="J20" i="75"/>
  <c r="I20" i="75"/>
  <c r="L55" i="75"/>
  <c r="J17" i="75"/>
  <c r="J55" i="75" s="1"/>
  <c r="I17" i="75"/>
  <c r="I55" i="75" s="1"/>
  <c r="M54" i="75"/>
  <c r="K54" i="75"/>
  <c r="J16" i="75"/>
  <c r="J54" i="75" s="1"/>
  <c r="I16" i="75"/>
  <c r="I54" i="75" s="1"/>
  <c r="J15" i="75"/>
  <c r="J53" i="75" s="1"/>
  <c r="I15" i="75"/>
  <c r="I53" i="75" s="1"/>
  <c r="M52" i="75"/>
  <c r="K52" i="75"/>
  <c r="J14" i="75"/>
  <c r="J52" i="75" s="1"/>
  <c r="I14" i="75"/>
  <c r="I52" i="75" s="1"/>
  <c r="M51" i="75"/>
  <c r="L51" i="75"/>
  <c r="J13" i="75"/>
  <c r="J51" i="75" s="1"/>
  <c r="I13" i="75"/>
  <c r="I51" i="75" s="1"/>
  <c r="M50" i="75"/>
  <c r="K50" i="75"/>
  <c r="J12" i="75"/>
  <c r="J50" i="75" s="1"/>
  <c r="I12" i="75"/>
  <c r="I50" i="75" s="1"/>
  <c r="M49" i="75"/>
  <c r="L49" i="75"/>
  <c r="J11" i="75"/>
  <c r="J49" i="75" s="1"/>
  <c r="I11" i="75"/>
  <c r="I49" i="75" s="1"/>
  <c r="B46" i="75"/>
  <c r="B45" i="75"/>
  <c r="B44" i="75"/>
  <c r="B43" i="75"/>
  <c r="B42" i="75"/>
  <c r="B41" i="75"/>
  <c r="B40" i="75"/>
  <c r="G39" i="75"/>
  <c r="G10" i="75" s="1"/>
  <c r="F39" i="75"/>
  <c r="F10" i="75" s="1"/>
  <c r="F29" i="75" s="1"/>
  <c r="E39" i="75"/>
  <c r="E10" i="75" s="1"/>
  <c r="D39" i="75"/>
  <c r="C39" i="75"/>
  <c r="B27" i="75"/>
  <c r="B17" i="75" s="1"/>
  <c r="B26" i="75"/>
  <c r="B16" i="75" s="1"/>
  <c r="B54" i="75" s="1"/>
  <c r="B25" i="75"/>
  <c r="B15" i="75" s="1"/>
  <c r="B34" i="75" s="1"/>
  <c r="B24" i="75"/>
  <c r="B14" i="75" s="1"/>
  <c r="B23" i="75"/>
  <c r="B13" i="75" s="1"/>
  <c r="B22" i="75"/>
  <c r="B21" i="75"/>
  <c r="B11" i="75" s="1"/>
  <c r="B30" i="75" s="1"/>
  <c r="G20" i="75"/>
  <c r="F20" i="75"/>
  <c r="E20" i="75"/>
  <c r="D20" i="75"/>
  <c r="C20" i="75"/>
  <c r="C10" i="75" s="1"/>
  <c r="C48" i="75" s="1"/>
  <c r="G55" i="75"/>
  <c r="F36" i="75"/>
  <c r="E55" i="75"/>
  <c r="D17" i="75"/>
  <c r="D36" i="75" s="1"/>
  <c r="C17" i="75"/>
  <c r="C36" i="75" s="1"/>
  <c r="G54" i="75"/>
  <c r="F35" i="75"/>
  <c r="E54" i="75"/>
  <c r="D16" i="75"/>
  <c r="D35" i="75" s="1"/>
  <c r="C16" i="75"/>
  <c r="C35" i="75" s="1"/>
  <c r="G53" i="75"/>
  <c r="E53" i="75"/>
  <c r="D15" i="75"/>
  <c r="D34" i="75" s="1"/>
  <c r="C15" i="75"/>
  <c r="C34" i="75" s="1"/>
  <c r="G52" i="75"/>
  <c r="F33" i="75"/>
  <c r="E52" i="75"/>
  <c r="D14" i="75"/>
  <c r="D33" i="75" s="1"/>
  <c r="C14" i="75"/>
  <c r="C33" i="75" s="1"/>
  <c r="G51" i="75"/>
  <c r="F32" i="75"/>
  <c r="E51" i="75"/>
  <c r="D13" i="75"/>
  <c r="D32" i="75" s="1"/>
  <c r="C13" i="75"/>
  <c r="C32" i="75" s="1"/>
  <c r="G50" i="75"/>
  <c r="F31" i="75"/>
  <c r="E50" i="75"/>
  <c r="D12" i="75"/>
  <c r="D31" i="75" s="1"/>
  <c r="C12" i="75"/>
  <c r="C31" i="75" s="1"/>
  <c r="G49" i="75"/>
  <c r="F30" i="75"/>
  <c r="E49" i="75"/>
  <c r="D11" i="75"/>
  <c r="D30" i="75" s="1"/>
  <c r="C11" i="75"/>
  <c r="C30" i="75" s="1"/>
  <c r="D10" i="75"/>
  <c r="D29" i="75" s="1"/>
  <c r="E52" i="74"/>
  <c r="G50" i="74"/>
  <c r="M16" i="74"/>
  <c r="M54" i="74" s="1"/>
  <c r="L16" i="74"/>
  <c r="L54" i="74" s="1"/>
  <c r="K16" i="74"/>
  <c r="K35" i="74" s="1"/>
  <c r="J16" i="74"/>
  <c r="J54" i="74" s="1"/>
  <c r="I16" i="74"/>
  <c r="I54" i="74" s="1"/>
  <c r="H16" i="74"/>
  <c r="H54" i="74" s="1"/>
  <c r="G16" i="74"/>
  <c r="G35" i="74" s="1"/>
  <c r="F16" i="74"/>
  <c r="F54" i="74" s="1"/>
  <c r="E16" i="74"/>
  <c r="E54" i="74" s="1"/>
  <c r="D16" i="74"/>
  <c r="D54" i="74" s="1"/>
  <c r="C16" i="74"/>
  <c r="C54" i="74" s="1"/>
  <c r="M15" i="74"/>
  <c r="M53" i="74" s="1"/>
  <c r="L15" i="74"/>
  <c r="L53" i="74" s="1"/>
  <c r="K15" i="74"/>
  <c r="K53" i="74" s="1"/>
  <c r="J15" i="74"/>
  <c r="J34" i="74" s="1"/>
  <c r="I15" i="74"/>
  <c r="I53" i="74" s="1"/>
  <c r="H15" i="74"/>
  <c r="H53" i="74" s="1"/>
  <c r="G15" i="74"/>
  <c r="G53" i="74" s="1"/>
  <c r="F15" i="74"/>
  <c r="F34" i="74" s="1"/>
  <c r="E15" i="74"/>
  <c r="E53" i="74" s="1"/>
  <c r="D15" i="74"/>
  <c r="D53" i="74" s="1"/>
  <c r="C15" i="74"/>
  <c r="C34" i="74" s="1"/>
  <c r="M14" i="74"/>
  <c r="M52" i="74" s="1"/>
  <c r="L14" i="74"/>
  <c r="L52" i="74" s="1"/>
  <c r="K14" i="74"/>
  <c r="K52" i="74" s="1"/>
  <c r="J14" i="74"/>
  <c r="J33" i="74" s="1"/>
  <c r="I14" i="74"/>
  <c r="I52" i="74" s="1"/>
  <c r="H14" i="74"/>
  <c r="H52" i="74" s="1"/>
  <c r="G14" i="74"/>
  <c r="G52" i="74" s="1"/>
  <c r="F14" i="74"/>
  <c r="F33" i="74" s="1"/>
  <c r="E14" i="74"/>
  <c r="D14" i="74"/>
  <c r="D52" i="74" s="1"/>
  <c r="C14" i="74"/>
  <c r="C52" i="74" s="1"/>
  <c r="M13" i="74"/>
  <c r="M51" i="74" s="1"/>
  <c r="L13" i="74"/>
  <c r="L51" i="74" s="1"/>
  <c r="K13" i="74"/>
  <c r="K32" i="74" s="1"/>
  <c r="J13" i="74"/>
  <c r="J51" i="74" s="1"/>
  <c r="I13" i="74"/>
  <c r="I51" i="74" s="1"/>
  <c r="H13" i="74"/>
  <c r="H51" i="74" s="1"/>
  <c r="G13" i="74"/>
  <c r="G32" i="74" s="1"/>
  <c r="F13" i="74"/>
  <c r="F51" i="74" s="1"/>
  <c r="E13" i="74"/>
  <c r="E51" i="74" s="1"/>
  <c r="D13" i="74"/>
  <c r="D51" i="74" s="1"/>
  <c r="C13" i="74"/>
  <c r="C51" i="74" s="1"/>
  <c r="M12" i="74"/>
  <c r="M50" i="74" s="1"/>
  <c r="L12" i="74"/>
  <c r="L50" i="74" s="1"/>
  <c r="K12" i="74"/>
  <c r="K50" i="74" s="1"/>
  <c r="J12" i="74"/>
  <c r="J31" i="74" s="1"/>
  <c r="I12" i="74"/>
  <c r="I50" i="74" s="1"/>
  <c r="H12" i="74"/>
  <c r="H50" i="74" s="1"/>
  <c r="G12" i="74"/>
  <c r="F12" i="74"/>
  <c r="F50" i="74" s="1"/>
  <c r="E12" i="74"/>
  <c r="E50" i="74" s="1"/>
  <c r="D12" i="74"/>
  <c r="D50" i="74" s="1"/>
  <c r="C12" i="74"/>
  <c r="C50" i="74" s="1"/>
  <c r="M11" i="74"/>
  <c r="M49" i="74" s="1"/>
  <c r="L11" i="74"/>
  <c r="L49" i="74" s="1"/>
  <c r="K11" i="74"/>
  <c r="K49" i="74" s="1"/>
  <c r="J11" i="74"/>
  <c r="J30" i="74" s="1"/>
  <c r="I11" i="74"/>
  <c r="I49" i="74" s="1"/>
  <c r="H11" i="74"/>
  <c r="H49" i="74" s="1"/>
  <c r="G11" i="74"/>
  <c r="G49" i="74" s="1"/>
  <c r="F11" i="74"/>
  <c r="F30" i="74" s="1"/>
  <c r="E11" i="74"/>
  <c r="E49" i="74" s="1"/>
  <c r="D11" i="74"/>
  <c r="D49" i="74" s="1"/>
  <c r="C11" i="74"/>
  <c r="C30" i="74" s="1"/>
  <c r="M10" i="74"/>
  <c r="M48" i="74" s="1"/>
  <c r="L10" i="74"/>
  <c r="L48" i="74" s="1"/>
  <c r="K10" i="74"/>
  <c r="K48" i="74" s="1"/>
  <c r="J10" i="74"/>
  <c r="J48" i="74" s="1"/>
  <c r="I10" i="74"/>
  <c r="I48" i="74" s="1"/>
  <c r="H10" i="74"/>
  <c r="H48" i="74" s="1"/>
  <c r="G10" i="74"/>
  <c r="G48" i="74" s="1"/>
  <c r="F10" i="74"/>
  <c r="F48" i="74" s="1"/>
  <c r="E10" i="74"/>
  <c r="E48" i="74" s="1"/>
  <c r="D10" i="74"/>
  <c r="D48" i="74" s="1"/>
  <c r="C10" i="74"/>
  <c r="C48" i="74" s="1"/>
  <c r="I35" i="74"/>
  <c r="H35" i="74"/>
  <c r="F35" i="74"/>
  <c r="C35" i="74"/>
  <c r="E33" i="74"/>
  <c r="D33" i="74"/>
  <c r="C33" i="74"/>
  <c r="E32" i="74"/>
  <c r="D32" i="74"/>
  <c r="C32" i="74"/>
  <c r="G31" i="74"/>
  <c r="E31" i="74"/>
  <c r="D31" i="74"/>
  <c r="C31" i="74"/>
  <c r="D30" i="74"/>
  <c r="M29" i="74"/>
  <c r="K29" i="74"/>
  <c r="J29" i="74"/>
  <c r="I29" i="74"/>
  <c r="G29" i="74"/>
  <c r="F29" i="74"/>
  <c r="E29" i="74"/>
  <c r="C29" i="74"/>
  <c r="L38" i="74"/>
  <c r="K38" i="74"/>
  <c r="K9" i="74" s="1"/>
  <c r="K28" i="74" s="1"/>
  <c r="L19" i="74"/>
  <c r="K19" i="74"/>
  <c r="I38" i="74"/>
  <c r="H38" i="74"/>
  <c r="H9" i="74" s="1"/>
  <c r="H47" i="74" s="1"/>
  <c r="I19" i="74"/>
  <c r="H19" i="74"/>
  <c r="E38" i="74"/>
  <c r="D38" i="74"/>
  <c r="D9" i="74" s="1"/>
  <c r="D47" i="74" s="1"/>
  <c r="E19" i="74"/>
  <c r="D19" i="74"/>
  <c r="J18" i="68"/>
  <c r="J17" i="68"/>
  <c r="J16" i="68"/>
  <c r="J15" i="68"/>
  <c r="J14" i="68"/>
  <c r="J13" i="68"/>
  <c r="J12" i="68"/>
  <c r="O12" i="68" s="1"/>
  <c r="J11" i="68"/>
  <c r="O11" i="68" s="1"/>
  <c r="J10" i="68"/>
  <c r="H18" i="68"/>
  <c r="H17" i="68"/>
  <c r="H16" i="68"/>
  <c r="H15" i="68"/>
  <c r="H14" i="68"/>
  <c r="H13" i="68"/>
  <c r="H12" i="68"/>
  <c r="H11" i="68"/>
  <c r="M11" i="68" s="1"/>
  <c r="H10" i="68"/>
  <c r="E19" i="68"/>
  <c r="E18" i="68"/>
  <c r="E17" i="68"/>
  <c r="E16" i="68"/>
  <c r="E15" i="68"/>
  <c r="E14" i="68"/>
  <c r="E13" i="68"/>
  <c r="E12" i="68"/>
  <c r="E11" i="68"/>
  <c r="E10" i="68"/>
  <c r="C19" i="68"/>
  <c r="C18" i="68"/>
  <c r="C17" i="68"/>
  <c r="C16" i="68"/>
  <c r="C15" i="68"/>
  <c r="C14" i="68"/>
  <c r="C13" i="68"/>
  <c r="C12" i="68"/>
  <c r="C11" i="68"/>
  <c r="C10" i="68"/>
  <c r="B19" i="68"/>
  <c r="B18" i="68"/>
  <c r="B17" i="68"/>
  <c r="B16" i="68"/>
  <c r="B15" i="68"/>
  <c r="B14" i="68"/>
  <c r="B13" i="68"/>
  <c r="B12" i="68"/>
  <c r="B11" i="68"/>
  <c r="B10" i="68"/>
  <c r="E85" i="68"/>
  <c r="C85" i="68"/>
  <c r="D84" i="68"/>
  <c r="B84" i="68"/>
  <c r="F84" i="68" s="1"/>
  <c r="B83" i="68"/>
  <c r="F83" i="68" s="1"/>
  <c r="B82" i="68"/>
  <c r="F82" i="68" s="1"/>
  <c r="B81" i="68"/>
  <c r="F81" i="68" s="1"/>
  <c r="B80" i="68"/>
  <c r="F80" i="68" s="1"/>
  <c r="B79" i="68"/>
  <c r="F79" i="68" s="1"/>
  <c r="B78" i="68"/>
  <c r="F78" i="68" s="1"/>
  <c r="B77" i="68"/>
  <c r="F77" i="68" s="1"/>
  <c r="E96" i="68"/>
  <c r="C96" i="68"/>
  <c r="B96" i="68" s="1"/>
  <c r="F96" i="68" s="1"/>
  <c r="B95" i="68"/>
  <c r="F95" i="68" s="1"/>
  <c r="B94" i="68"/>
  <c r="F94" i="68" s="1"/>
  <c r="D93" i="68"/>
  <c r="B93" i="68"/>
  <c r="F93" i="68" s="1"/>
  <c r="F92" i="68"/>
  <c r="B92" i="68"/>
  <c r="D92" i="68" s="1"/>
  <c r="D91" i="68"/>
  <c r="B91" i="68"/>
  <c r="F91" i="68" s="1"/>
  <c r="B90" i="68"/>
  <c r="F90" i="68" s="1"/>
  <c r="B89" i="68"/>
  <c r="F89" i="68" s="1"/>
  <c r="B88" i="68"/>
  <c r="D88" i="68" s="1"/>
  <c r="J96" i="68"/>
  <c r="H96" i="68"/>
  <c r="G95" i="68"/>
  <c r="K95" i="68" s="1"/>
  <c r="G94" i="68"/>
  <c r="K94" i="68" s="1"/>
  <c r="G93" i="68"/>
  <c r="K93" i="68" s="1"/>
  <c r="G92" i="68"/>
  <c r="K92" i="68" s="1"/>
  <c r="K91" i="68"/>
  <c r="G91" i="68"/>
  <c r="I91" i="68" s="1"/>
  <c r="G90" i="68"/>
  <c r="K90" i="68" s="1"/>
  <c r="G89" i="68"/>
  <c r="K89" i="68" s="1"/>
  <c r="G88" i="68"/>
  <c r="K88" i="68" s="1"/>
  <c r="J85" i="68"/>
  <c r="H85" i="68"/>
  <c r="I84" i="68"/>
  <c r="G84" i="68"/>
  <c r="K84" i="68" s="1"/>
  <c r="G83" i="68"/>
  <c r="K83" i="68" s="1"/>
  <c r="G82" i="68"/>
  <c r="K82" i="68" s="1"/>
  <c r="G81" i="68"/>
  <c r="K81" i="68" s="1"/>
  <c r="I80" i="68"/>
  <c r="G80" i="68"/>
  <c r="K80" i="68" s="1"/>
  <c r="G79" i="68"/>
  <c r="K79" i="68" s="1"/>
  <c r="G78" i="68"/>
  <c r="K78" i="68" s="1"/>
  <c r="K77" i="68"/>
  <c r="G77" i="68"/>
  <c r="I77" i="68" s="1"/>
  <c r="J74" i="68"/>
  <c r="H74" i="68"/>
  <c r="I73" i="68"/>
  <c r="G73" i="68"/>
  <c r="K73" i="68" s="1"/>
  <c r="G72" i="68"/>
  <c r="K72" i="68" s="1"/>
  <c r="G71" i="68"/>
  <c r="K71" i="68" s="1"/>
  <c r="G70" i="68"/>
  <c r="K70" i="68" s="1"/>
  <c r="G69" i="68"/>
  <c r="K69" i="68" s="1"/>
  <c r="G68" i="68"/>
  <c r="K68" i="68" s="1"/>
  <c r="G67" i="68"/>
  <c r="K67" i="68" s="1"/>
  <c r="G66" i="68"/>
  <c r="I66" i="68" s="1"/>
  <c r="E74" i="68"/>
  <c r="C74" i="68"/>
  <c r="D73" i="68"/>
  <c r="B73" i="68"/>
  <c r="F73" i="68" s="1"/>
  <c r="B72" i="68"/>
  <c r="F72" i="68" s="1"/>
  <c r="B71" i="68"/>
  <c r="F71" i="68" s="1"/>
  <c r="B70" i="68"/>
  <c r="F70" i="68" s="1"/>
  <c r="B69" i="68"/>
  <c r="F69" i="68" s="1"/>
  <c r="B68" i="68"/>
  <c r="F68" i="68" s="1"/>
  <c r="B67" i="68"/>
  <c r="F67" i="68" s="1"/>
  <c r="B66" i="68"/>
  <c r="D66" i="68" s="1"/>
  <c r="E63" i="68"/>
  <c r="B63" i="68" s="1"/>
  <c r="F63" i="68" s="1"/>
  <c r="C63" i="68"/>
  <c r="B62" i="68"/>
  <c r="F62" i="68" s="1"/>
  <c r="B61" i="68"/>
  <c r="F61" i="68" s="1"/>
  <c r="D60" i="68"/>
  <c r="B60" i="68"/>
  <c r="F60" i="68" s="1"/>
  <c r="F59" i="68"/>
  <c r="B59" i="68"/>
  <c r="D59" i="68" s="1"/>
  <c r="F58" i="68"/>
  <c r="B58" i="68"/>
  <c r="D58" i="68" s="1"/>
  <c r="B57" i="68"/>
  <c r="F57" i="68" s="1"/>
  <c r="B56" i="68"/>
  <c r="F56" i="68" s="1"/>
  <c r="B55" i="68"/>
  <c r="D55" i="68" s="1"/>
  <c r="J63" i="68"/>
  <c r="G63" i="68" s="1"/>
  <c r="K63" i="68" s="1"/>
  <c r="H63" i="68"/>
  <c r="I62" i="68"/>
  <c r="G62" i="68"/>
  <c r="K62" i="68" s="1"/>
  <c r="G61" i="68"/>
  <c r="K61" i="68" s="1"/>
  <c r="G60" i="68"/>
  <c r="K60" i="68" s="1"/>
  <c r="G59" i="68"/>
  <c r="K59" i="68" s="1"/>
  <c r="G58" i="68"/>
  <c r="K58" i="68" s="1"/>
  <c r="G57" i="68"/>
  <c r="K57" i="68" s="1"/>
  <c r="I56" i="68"/>
  <c r="G56" i="68"/>
  <c r="K56" i="68" s="1"/>
  <c r="G55" i="68"/>
  <c r="K55" i="68" s="1"/>
  <c r="J52" i="68"/>
  <c r="H52" i="68"/>
  <c r="G51" i="68"/>
  <c r="K51" i="68" s="1"/>
  <c r="G50" i="68"/>
  <c r="K50" i="68" s="1"/>
  <c r="G49" i="68"/>
  <c r="K49" i="68" s="1"/>
  <c r="G48" i="68"/>
  <c r="K48" i="68" s="1"/>
  <c r="G47" i="68"/>
  <c r="K47" i="68" s="1"/>
  <c r="G46" i="68"/>
  <c r="K46" i="68" s="1"/>
  <c r="G45" i="68"/>
  <c r="K45" i="68" s="1"/>
  <c r="G44" i="68"/>
  <c r="K44" i="68" s="1"/>
  <c r="J30" i="68"/>
  <c r="H30" i="68"/>
  <c r="G29" i="68"/>
  <c r="K29" i="68" s="1"/>
  <c r="G28" i="68"/>
  <c r="K28" i="68" s="1"/>
  <c r="G27" i="68"/>
  <c r="K27" i="68" s="1"/>
  <c r="G26" i="68"/>
  <c r="K26" i="68" s="1"/>
  <c r="G25" i="68"/>
  <c r="K25" i="68" s="1"/>
  <c r="G24" i="68"/>
  <c r="K24" i="68" s="1"/>
  <c r="G23" i="68"/>
  <c r="K23" i="68" s="1"/>
  <c r="G22" i="68"/>
  <c r="K22" i="68" s="1"/>
  <c r="J41" i="68"/>
  <c r="H41" i="68"/>
  <c r="I40" i="68"/>
  <c r="G40" i="68"/>
  <c r="K40" i="68" s="1"/>
  <c r="G39" i="68"/>
  <c r="K39" i="68" s="1"/>
  <c r="G38" i="68"/>
  <c r="K38" i="68" s="1"/>
  <c r="G37" i="68"/>
  <c r="K37" i="68" s="1"/>
  <c r="G36" i="68"/>
  <c r="K36" i="68" s="1"/>
  <c r="G35" i="68"/>
  <c r="K35" i="68" s="1"/>
  <c r="I34" i="68"/>
  <c r="G34" i="68"/>
  <c r="K34" i="68" s="1"/>
  <c r="G33" i="68"/>
  <c r="K33" i="68" s="1"/>
  <c r="E52" i="68"/>
  <c r="C52" i="68"/>
  <c r="B51" i="68"/>
  <c r="B50" i="68"/>
  <c r="B49" i="68"/>
  <c r="B48" i="68"/>
  <c r="B47" i="68"/>
  <c r="B46" i="68"/>
  <c r="B45" i="68"/>
  <c r="B44" i="68"/>
  <c r="D44" i="68" s="1"/>
  <c r="E41" i="68"/>
  <c r="C41" i="68"/>
  <c r="B40" i="68"/>
  <c r="B39" i="68"/>
  <c r="B38" i="68"/>
  <c r="B37" i="68"/>
  <c r="B36" i="68"/>
  <c r="D36" i="68" s="1"/>
  <c r="B35" i="68"/>
  <c r="F35" i="68" s="1"/>
  <c r="B34" i="68"/>
  <c r="B33" i="68"/>
  <c r="D33" i="68" s="1"/>
  <c r="C30" i="68"/>
  <c r="O91" i="68"/>
  <c r="M91" i="68"/>
  <c r="L91" i="68"/>
  <c r="O90" i="68"/>
  <c r="M90" i="68"/>
  <c r="O89" i="68"/>
  <c r="M89" i="68"/>
  <c r="L89" i="68"/>
  <c r="O88" i="68"/>
  <c r="M88" i="68"/>
  <c r="O80" i="68"/>
  <c r="M80" i="68"/>
  <c r="O79" i="68"/>
  <c r="M79" i="68"/>
  <c r="O78" i="68"/>
  <c r="M78" i="68"/>
  <c r="O77" i="68"/>
  <c r="M77" i="68"/>
  <c r="O69" i="68"/>
  <c r="M69" i="68"/>
  <c r="O68" i="68"/>
  <c r="M68" i="68"/>
  <c r="O67" i="68"/>
  <c r="M67" i="68"/>
  <c r="O66" i="68"/>
  <c r="M66" i="68"/>
  <c r="O58" i="68"/>
  <c r="M58" i="68"/>
  <c r="O57" i="68"/>
  <c r="M57" i="68"/>
  <c r="O56" i="68"/>
  <c r="M56" i="68"/>
  <c r="O55" i="68"/>
  <c r="M55" i="68"/>
  <c r="L55" i="68"/>
  <c r="O47" i="68"/>
  <c r="M47" i="68"/>
  <c r="O46" i="68"/>
  <c r="M46" i="68"/>
  <c r="F46" i="68"/>
  <c r="O45" i="68"/>
  <c r="M45" i="68"/>
  <c r="O44" i="68"/>
  <c r="M44" i="68"/>
  <c r="F44" i="68"/>
  <c r="O36" i="68"/>
  <c r="M36" i="68"/>
  <c r="O35" i="68"/>
  <c r="M35" i="68"/>
  <c r="O34" i="68"/>
  <c r="M34" i="68"/>
  <c r="O33" i="68"/>
  <c r="M33" i="68"/>
  <c r="F33" i="68"/>
  <c r="O25" i="68"/>
  <c r="M25" i="68"/>
  <c r="B25" i="68"/>
  <c r="O24" i="68"/>
  <c r="M24" i="68"/>
  <c r="B24" i="68"/>
  <c r="F24" i="68" s="1"/>
  <c r="O23" i="68"/>
  <c r="M23" i="68"/>
  <c r="B23" i="68"/>
  <c r="D23" i="68" s="1"/>
  <c r="O22" i="68"/>
  <c r="M22" i="68"/>
  <c r="B22" i="68"/>
  <c r="F22" i="68" s="1"/>
  <c r="O14" i="68"/>
  <c r="M14" i="68"/>
  <c r="F14" i="68"/>
  <c r="O13" i="68"/>
  <c r="D13" i="68"/>
  <c r="F11" i="68"/>
  <c r="AM48" i="72"/>
  <c r="B16" i="72"/>
  <c r="B15" i="72"/>
  <c r="B14" i="72"/>
  <c r="B13" i="72"/>
  <c r="B12" i="72"/>
  <c r="B11" i="72"/>
  <c r="B10" i="72"/>
  <c r="B35" i="72"/>
  <c r="B34" i="72"/>
  <c r="B33" i="72"/>
  <c r="B32" i="72"/>
  <c r="B31" i="72"/>
  <c r="B30" i="72"/>
  <c r="B29" i="72"/>
  <c r="P30" i="51" l="1"/>
  <c r="P29" i="51"/>
  <c r="Q29" i="51"/>
  <c r="S29" i="51"/>
  <c r="S30" i="51"/>
  <c r="Q41" i="49"/>
  <c r="R29" i="49"/>
  <c r="Q29" i="49"/>
  <c r="Q29" i="53"/>
  <c r="P29" i="53"/>
  <c r="O41" i="49"/>
  <c r="R41" i="49"/>
  <c r="P29" i="49"/>
  <c r="S41" i="49"/>
  <c r="S29" i="49"/>
  <c r="O29" i="53"/>
  <c r="S29" i="53"/>
  <c r="E30" i="74"/>
  <c r="F31" i="74"/>
  <c r="E34" i="74"/>
  <c r="D29" i="74"/>
  <c r="H29" i="74"/>
  <c r="L29" i="74"/>
  <c r="AJ40" i="72"/>
  <c r="AF40" i="72"/>
  <c r="AB40" i="72"/>
  <c r="X40" i="72"/>
  <c r="T40" i="72"/>
  <c r="P40" i="72"/>
  <c r="L40" i="72"/>
  <c r="H40" i="72"/>
  <c r="D40" i="72"/>
  <c r="AM40" i="72"/>
  <c r="AI40" i="72"/>
  <c r="AE40" i="72"/>
  <c r="AA40" i="72"/>
  <c r="W40" i="72"/>
  <c r="S40" i="72"/>
  <c r="O40" i="72"/>
  <c r="K40" i="72"/>
  <c r="G40" i="72"/>
  <c r="C40" i="72"/>
  <c r="AL40" i="72"/>
  <c r="AH40" i="72"/>
  <c r="AD40" i="72"/>
  <c r="Z40" i="72"/>
  <c r="V40" i="72"/>
  <c r="R40" i="72"/>
  <c r="N40" i="72"/>
  <c r="J40" i="72"/>
  <c r="F40" i="72"/>
  <c r="B40" i="72"/>
  <c r="AK40" i="72"/>
  <c r="AG40" i="72"/>
  <c r="AC40" i="72"/>
  <c r="Y40" i="72"/>
  <c r="U40" i="72"/>
  <c r="Q40" i="72"/>
  <c r="M40" i="72"/>
  <c r="I40" i="72"/>
  <c r="E40" i="72"/>
  <c r="AM22" i="72"/>
  <c r="AI22" i="72"/>
  <c r="AE22" i="72"/>
  <c r="AA22" i="72"/>
  <c r="W22" i="72"/>
  <c r="S22" i="72"/>
  <c r="O22" i="72"/>
  <c r="K22" i="72"/>
  <c r="G22" i="72"/>
  <c r="C22" i="72"/>
  <c r="AK22" i="72"/>
  <c r="AG22" i="72"/>
  <c r="AC22" i="72"/>
  <c r="Y22" i="72"/>
  <c r="U22" i="72"/>
  <c r="Q22" i="72"/>
  <c r="M22" i="72"/>
  <c r="I22" i="72"/>
  <c r="E22" i="72"/>
  <c r="AF22" i="72"/>
  <c r="X22" i="72"/>
  <c r="P22" i="72"/>
  <c r="AL22" i="72"/>
  <c r="AD22" i="72"/>
  <c r="V22" i="72"/>
  <c r="N22" i="72"/>
  <c r="F22" i="72"/>
  <c r="D22" i="72"/>
  <c r="AJ22" i="72"/>
  <c r="AB22" i="72"/>
  <c r="T22" i="72"/>
  <c r="L22" i="72"/>
  <c r="AH22" i="72"/>
  <c r="Z22" i="72"/>
  <c r="R22" i="72"/>
  <c r="J22" i="72"/>
  <c r="B22" i="72"/>
  <c r="H22" i="72"/>
  <c r="AL41" i="72"/>
  <c r="AH41" i="72"/>
  <c r="AD41" i="72"/>
  <c r="Z41" i="72"/>
  <c r="V41" i="72"/>
  <c r="R41" i="72"/>
  <c r="N41" i="72"/>
  <c r="J41" i="72"/>
  <c r="F41" i="72"/>
  <c r="B41" i="72"/>
  <c r="AK41" i="72"/>
  <c r="AG41" i="72"/>
  <c r="AC41" i="72"/>
  <c r="Y41" i="72"/>
  <c r="U41" i="72"/>
  <c r="Q41" i="72"/>
  <c r="M41" i="72"/>
  <c r="I41" i="72"/>
  <c r="E41" i="72"/>
  <c r="AJ41" i="72"/>
  <c r="AF41" i="72"/>
  <c r="AB41" i="72"/>
  <c r="X41" i="72"/>
  <c r="T41" i="72"/>
  <c r="P41" i="72"/>
  <c r="L41" i="72"/>
  <c r="H41" i="72"/>
  <c r="D41" i="72"/>
  <c r="AM41" i="72"/>
  <c r="AI41" i="72"/>
  <c r="AE41" i="72"/>
  <c r="AA41" i="72"/>
  <c r="W41" i="72"/>
  <c r="S41" i="72"/>
  <c r="O41" i="72"/>
  <c r="K41" i="72"/>
  <c r="G41" i="72"/>
  <c r="C41" i="72"/>
  <c r="AK19" i="72"/>
  <c r="AG19" i="72"/>
  <c r="AC19" i="72"/>
  <c r="Y19" i="72"/>
  <c r="U19" i="72"/>
  <c r="Q19" i="72"/>
  <c r="M19" i="72"/>
  <c r="I19" i="72"/>
  <c r="E19" i="72"/>
  <c r="AM19" i="72"/>
  <c r="AI19" i="72"/>
  <c r="AE19" i="72"/>
  <c r="AA19" i="72"/>
  <c r="W19" i="72"/>
  <c r="S19" i="72"/>
  <c r="O19" i="72"/>
  <c r="K19" i="72"/>
  <c r="G19" i="72"/>
  <c r="C19" i="72"/>
  <c r="Z19" i="72"/>
  <c r="J19" i="72"/>
  <c r="AF19" i="72"/>
  <c r="X19" i="72"/>
  <c r="P19" i="72"/>
  <c r="H19" i="72"/>
  <c r="AL19" i="72"/>
  <c r="AD19" i="72"/>
  <c r="N19" i="72"/>
  <c r="V19" i="72"/>
  <c r="F19" i="72"/>
  <c r="AJ19" i="72"/>
  <c r="AB19" i="72"/>
  <c r="T19" i="72"/>
  <c r="L19" i="72"/>
  <c r="D19" i="72"/>
  <c r="AH19" i="72"/>
  <c r="R19" i="72"/>
  <c r="B19" i="72"/>
  <c r="AL23" i="72"/>
  <c r="AH23" i="72"/>
  <c r="AD23" i="72"/>
  <c r="Z23" i="72"/>
  <c r="V23" i="72"/>
  <c r="R23" i="72"/>
  <c r="N23" i="72"/>
  <c r="J23" i="72"/>
  <c r="AJ23" i="72"/>
  <c r="AF23" i="72"/>
  <c r="AB23" i="72"/>
  <c r="X23" i="72"/>
  <c r="T23" i="72"/>
  <c r="P23" i="72"/>
  <c r="L23" i="72"/>
  <c r="H23" i="72"/>
  <c r="AI23" i="72"/>
  <c r="AA23" i="72"/>
  <c r="S23" i="72"/>
  <c r="K23" i="72"/>
  <c r="E23" i="72"/>
  <c r="AG23" i="72"/>
  <c r="Y23" i="72"/>
  <c r="Q23" i="72"/>
  <c r="I23" i="72"/>
  <c r="D23" i="72"/>
  <c r="AM23" i="72"/>
  <c r="AE23" i="72"/>
  <c r="W23" i="72"/>
  <c r="O23" i="72"/>
  <c r="G23" i="72"/>
  <c r="C23" i="72"/>
  <c r="AK23" i="72"/>
  <c r="AC23" i="72"/>
  <c r="U23" i="72"/>
  <c r="M23" i="72"/>
  <c r="F23" i="72"/>
  <c r="B23" i="72"/>
  <c r="AM20" i="72"/>
  <c r="AI20" i="72"/>
  <c r="AE20" i="72"/>
  <c r="AA20" i="72"/>
  <c r="W20" i="72"/>
  <c r="S20" i="72"/>
  <c r="O20" i="72"/>
  <c r="K20" i="72"/>
  <c r="G20" i="72"/>
  <c r="C20" i="72"/>
  <c r="AK20" i="72"/>
  <c r="AG20" i="72"/>
  <c r="AC20" i="72"/>
  <c r="Y20" i="72"/>
  <c r="U20" i="72"/>
  <c r="Q20" i="72"/>
  <c r="M20" i="72"/>
  <c r="I20" i="72"/>
  <c r="E20" i="72"/>
  <c r="AB20" i="72"/>
  <c r="L20" i="72"/>
  <c r="AH20" i="72"/>
  <c r="Z20" i="72"/>
  <c r="R20" i="72"/>
  <c r="J20" i="72"/>
  <c r="B20" i="72"/>
  <c r="AF20" i="72"/>
  <c r="P20" i="72"/>
  <c r="X20" i="72"/>
  <c r="H20" i="72"/>
  <c r="AL20" i="72"/>
  <c r="AD20" i="72"/>
  <c r="V20" i="72"/>
  <c r="N20" i="72"/>
  <c r="F20" i="72"/>
  <c r="AJ20" i="72"/>
  <c r="T20" i="72"/>
  <c r="D20" i="72"/>
  <c r="C38" i="72"/>
  <c r="AJ38" i="72"/>
  <c r="AF38" i="72"/>
  <c r="AB38" i="72"/>
  <c r="X38" i="72"/>
  <c r="T38" i="72"/>
  <c r="P38" i="72"/>
  <c r="L38" i="72"/>
  <c r="H38" i="72"/>
  <c r="D38" i="72"/>
  <c r="AM38" i="72"/>
  <c r="AI38" i="72"/>
  <c r="AE38" i="72"/>
  <c r="AA38" i="72"/>
  <c r="W38" i="72"/>
  <c r="S38" i="72"/>
  <c r="O38" i="72"/>
  <c r="K38" i="72"/>
  <c r="G38" i="72"/>
  <c r="B38" i="72"/>
  <c r="AL38" i="72"/>
  <c r="AH38" i="72"/>
  <c r="AD38" i="72"/>
  <c r="Z38" i="72"/>
  <c r="V38" i="72"/>
  <c r="R38" i="72"/>
  <c r="N38" i="72"/>
  <c r="J38" i="72"/>
  <c r="F38" i="72"/>
  <c r="AK38" i="72"/>
  <c r="AG38" i="72"/>
  <c r="AC38" i="72"/>
  <c r="Y38" i="72"/>
  <c r="U38" i="72"/>
  <c r="Q38" i="72"/>
  <c r="M38" i="72"/>
  <c r="I38" i="72"/>
  <c r="E38" i="72"/>
  <c r="AM42" i="72"/>
  <c r="AJ42" i="72"/>
  <c r="AF42" i="72"/>
  <c r="AB42" i="72"/>
  <c r="X42" i="72"/>
  <c r="T42" i="72"/>
  <c r="P42" i="72"/>
  <c r="L42" i="72"/>
  <c r="H42" i="72"/>
  <c r="D42" i="72"/>
  <c r="AI42" i="72"/>
  <c r="AE42" i="72"/>
  <c r="AA42" i="72"/>
  <c r="W42" i="72"/>
  <c r="S42" i="72"/>
  <c r="O42" i="72"/>
  <c r="K42" i="72"/>
  <c r="G42" i="72"/>
  <c r="C42" i="72"/>
  <c r="AL42" i="72"/>
  <c r="AH42" i="72"/>
  <c r="AD42" i="72"/>
  <c r="Z42" i="72"/>
  <c r="V42" i="72"/>
  <c r="R42" i="72"/>
  <c r="N42" i="72"/>
  <c r="J42" i="72"/>
  <c r="F42" i="72"/>
  <c r="B42" i="72"/>
  <c r="AK42" i="72"/>
  <c r="AG42" i="72"/>
  <c r="AC42" i="72"/>
  <c r="Y42" i="72"/>
  <c r="U42" i="72"/>
  <c r="Q42" i="72"/>
  <c r="M42" i="72"/>
  <c r="I42" i="72"/>
  <c r="E42" i="72"/>
  <c r="AJ24" i="72"/>
  <c r="AF24" i="72"/>
  <c r="AB24" i="72"/>
  <c r="X24" i="72"/>
  <c r="T24" i="72"/>
  <c r="P24" i="72"/>
  <c r="L24" i="72"/>
  <c r="H24" i="72"/>
  <c r="D24" i="72"/>
  <c r="AL24" i="72"/>
  <c r="AH24" i="72"/>
  <c r="AD24" i="72"/>
  <c r="Z24" i="72"/>
  <c r="V24" i="72"/>
  <c r="R24" i="72"/>
  <c r="N24" i="72"/>
  <c r="J24" i="72"/>
  <c r="F24" i="72"/>
  <c r="B24" i="72"/>
  <c r="AK24" i="72"/>
  <c r="AC24" i="72"/>
  <c r="U24" i="72"/>
  <c r="M24" i="72"/>
  <c r="E24" i="72"/>
  <c r="AI24" i="72"/>
  <c r="AA24" i="72"/>
  <c r="S24" i="72"/>
  <c r="K24" i="72"/>
  <c r="C24" i="72"/>
  <c r="AG24" i="72"/>
  <c r="Y24" i="72"/>
  <c r="Q24" i="72"/>
  <c r="I24" i="72"/>
  <c r="AM24" i="72"/>
  <c r="AE24" i="72"/>
  <c r="W24" i="72"/>
  <c r="O24" i="72"/>
  <c r="G24" i="72"/>
  <c r="AL39" i="72"/>
  <c r="AH39" i="72"/>
  <c r="AD39" i="72"/>
  <c r="Z39" i="72"/>
  <c r="V39" i="72"/>
  <c r="R39" i="72"/>
  <c r="N39" i="72"/>
  <c r="J39" i="72"/>
  <c r="F39" i="72"/>
  <c r="B39" i="72"/>
  <c r="AK39" i="72"/>
  <c r="AG39" i="72"/>
  <c r="AC39" i="72"/>
  <c r="Y39" i="72"/>
  <c r="U39" i="72"/>
  <c r="Q39" i="72"/>
  <c r="M39" i="72"/>
  <c r="I39" i="72"/>
  <c r="E39" i="72"/>
  <c r="AJ39" i="72"/>
  <c r="AF39" i="72"/>
  <c r="AB39" i="72"/>
  <c r="X39" i="72"/>
  <c r="T39" i="72"/>
  <c r="P39" i="72"/>
  <c r="L39" i="72"/>
  <c r="H39" i="72"/>
  <c r="D39" i="72"/>
  <c r="AM39" i="72"/>
  <c r="AI39" i="72"/>
  <c r="AE39" i="72"/>
  <c r="AA39" i="72"/>
  <c r="W39" i="72"/>
  <c r="S39" i="72"/>
  <c r="O39" i="72"/>
  <c r="K39" i="72"/>
  <c r="G39" i="72"/>
  <c r="C39" i="72"/>
  <c r="AJ43" i="72"/>
  <c r="AF43" i="72"/>
  <c r="AB43" i="72"/>
  <c r="X43" i="72"/>
  <c r="T43" i="72"/>
  <c r="P43" i="72"/>
  <c r="AM43" i="72"/>
  <c r="AI43" i="72"/>
  <c r="AE43" i="72"/>
  <c r="AA43" i="72"/>
  <c r="W43" i="72"/>
  <c r="S43" i="72"/>
  <c r="O43" i="72"/>
  <c r="AL43" i="72"/>
  <c r="AH43" i="72"/>
  <c r="AD43" i="72"/>
  <c r="Z43" i="72"/>
  <c r="V43" i="72"/>
  <c r="R43" i="72"/>
  <c r="N43" i="72"/>
  <c r="J43" i="72"/>
  <c r="F43" i="72"/>
  <c r="B43" i="72"/>
  <c r="AK43" i="72"/>
  <c r="AG43" i="72"/>
  <c r="AC43" i="72"/>
  <c r="Y43" i="72"/>
  <c r="U43" i="72"/>
  <c r="Q43" i="72"/>
  <c r="M43" i="72"/>
  <c r="I43" i="72"/>
  <c r="E43" i="72"/>
  <c r="L43" i="72"/>
  <c r="D43" i="72"/>
  <c r="K43" i="72"/>
  <c r="C43" i="72"/>
  <c r="H43" i="72"/>
  <c r="G43" i="72"/>
  <c r="AK21" i="72"/>
  <c r="AG21" i="72"/>
  <c r="AC21" i="72"/>
  <c r="Y21" i="72"/>
  <c r="U21" i="72"/>
  <c r="Q21" i="72"/>
  <c r="M21" i="72"/>
  <c r="I21" i="72"/>
  <c r="E21" i="72"/>
  <c r="AM21" i="72"/>
  <c r="AI21" i="72"/>
  <c r="AE21" i="72"/>
  <c r="AA21" i="72"/>
  <c r="W21" i="72"/>
  <c r="S21" i="72"/>
  <c r="O21" i="72"/>
  <c r="K21" i="72"/>
  <c r="G21" i="72"/>
  <c r="C21" i="72"/>
  <c r="AL21" i="72"/>
  <c r="AD21" i="72"/>
  <c r="F21" i="72"/>
  <c r="AJ21" i="72"/>
  <c r="AB21" i="72"/>
  <c r="T21" i="72"/>
  <c r="L21" i="72"/>
  <c r="D21" i="72"/>
  <c r="Z21" i="72"/>
  <c r="J21" i="72"/>
  <c r="AH21" i="72"/>
  <c r="R21" i="72"/>
  <c r="B21" i="72"/>
  <c r="AF21" i="72"/>
  <c r="X21" i="72"/>
  <c r="P21" i="72"/>
  <c r="H21" i="72"/>
  <c r="V21" i="72"/>
  <c r="N21" i="72"/>
  <c r="AL25" i="72"/>
  <c r="AH25" i="72"/>
  <c r="AD25" i="72"/>
  <c r="Z25" i="72"/>
  <c r="V25" i="72"/>
  <c r="R25" i="72"/>
  <c r="N25" i="72"/>
  <c r="J25" i="72"/>
  <c r="F25" i="72"/>
  <c r="B25" i="72"/>
  <c r="AJ25" i="72"/>
  <c r="AF25" i="72"/>
  <c r="AB25" i="72"/>
  <c r="X25" i="72"/>
  <c r="T25" i="72"/>
  <c r="P25" i="72"/>
  <c r="L25" i="72"/>
  <c r="H25" i="72"/>
  <c r="D25" i="72"/>
  <c r="AM25" i="72"/>
  <c r="AE25" i="72"/>
  <c r="W25" i="72"/>
  <c r="O25" i="72"/>
  <c r="G25" i="72"/>
  <c r="AK25" i="72"/>
  <c r="AC25" i="72"/>
  <c r="U25" i="72"/>
  <c r="M25" i="72"/>
  <c r="E25" i="72"/>
  <c r="AI25" i="72"/>
  <c r="AA25" i="72"/>
  <c r="S25" i="72"/>
  <c r="K25" i="72"/>
  <c r="C25" i="72"/>
  <c r="AG25" i="72"/>
  <c r="Y25" i="72"/>
  <c r="Q25" i="72"/>
  <c r="I25" i="72"/>
  <c r="AL44" i="72"/>
  <c r="AH44" i="72"/>
  <c r="AD44" i="72"/>
  <c r="Z44" i="72"/>
  <c r="V44" i="72"/>
  <c r="R44" i="72"/>
  <c r="N44" i="72"/>
  <c r="J44" i="72"/>
  <c r="F44" i="72"/>
  <c r="B44" i="72"/>
  <c r="AK44" i="72"/>
  <c r="AG44" i="72"/>
  <c r="AC44" i="72"/>
  <c r="Y44" i="72"/>
  <c r="U44" i="72"/>
  <c r="Q44" i="72"/>
  <c r="M44" i="72"/>
  <c r="I44" i="72"/>
  <c r="E44" i="72"/>
  <c r="AJ44" i="72"/>
  <c r="AF44" i="72"/>
  <c r="AB44" i="72"/>
  <c r="X44" i="72"/>
  <c r="T44" i="72"/>
  <c r="P44" i="72"/>
  <c r="L44" i="72"/>
  <c r="H44" i="72"/>
  <c r="D44" i="72"/>
  <c r="AM44" i="72"/>
  <c r="AI44" i="72"/>
  <c r="AE44" i="72"/>
  <c r="AA44" i="72"/>
  <c r="W44" i="72"/>
  <c r="S44" i="72"/>
  <c r="O44" i="72"/>
  <c r="K44" i="72"/>
  <c r="G44" i="72"/>
  <c r="C44" i="72"/>
  <c r="J36" i="75"/>
  <c r="H39" i="75"/>
  <c r="J10" i="75"/>
  <c r="J29" i="75" s="1"/>
  <c r="I10" i="75"/>
  <c r="I48" i="75" s="1"/>
  <c r="L54" i="75"/>
  <c r="J35" i="75"/>
  <c r="J34" i="75"/>
  <c r="H53" i="75"/>
  <c r="L52" i="75"/>
  <c r="J33" i="75"/>
  <c r="J32" i="75"/>
  <c r="H13" i="75"/>
  <c r="H32" i="75" s="1"/>
  <c r="L50" i="75"/>
  <c r="J31" i="75"/>
  <c r="M29" i="75"/>
  <c r="L10" i="75"/>
  <c r="L48" i="75" s="1"/>
  <c r="K29" i="75"/>
  <c r="J30" i="75"/>
  <c r="J48" i="75"/>
  <c r="H11" i="75"/>
  <c r="H49" i="75" s="1"/>
  <c r="H17" i="75"/>
  <c r="H36" i="75" s="1"/>
  <c r="K30" i="75"/>
  <c r="I31" i="75"/>
  <c r="M31" i="75"/>
  <c r="K32" i="75"/>
  <c r="I33" i="75"/>
  <c r="M33" i="75"/>
  <c r="K34" i="75"/>
  <c r="I35" i="75"/>
  <c r="M35" i="75"/>
  <c r="K36" i="75"/>
  <c r="H12" i="75"/>
  <c r="H50" i="75" s="1"/>
  <c r="H14" i="75"/>
  <c r="H33" i="75" s="1"/>
  <c r="H16" i="75"/>
  <c r="H54" i="75" s="1"/>
  <c r="H20" i="75"/>
  <c r="I30" i="75"/>
  <c r="M30" i="75"/>
  <c r="K31" i="75"/>
  <c r="I32" i="75"/>
  <c r="M32" i="75"/>
  <c r="K33" i="75"/>
  <c r="I34" i="75"/>
  <c r="M34" i="75"/>
  <c r="K35" i="75"/>
  <c r="I36" i="75"/>
  <c r="M36" i="75"/>
  <c r="C29" i="75"/>
  <c r="G29" i="75"/>
  <c r="G48" i="75"/>
  <c r="D48" i="75"/>
  <c r="B49" i="75"/>
  <c r="B53" i="75"/>
  <c r="E29" i="75"/>
  <c r="B20" i="75"/>
  <c r="E48" i="75"/>
  <c r="B32" i="75"/>
  <c r="F48" i="75"/>
  <c r="B39" i="75"/>
  <c r="B52" i="75"/>
  <c r="B55" i="75"/>
  <c r="E30" i="75"/>
  <c r="G30" i="75"/>
  <c r="E31" i="75"/>
  <c r="G31" i="75"/>
  <c r="E32" i="75"/>
  <c r="G32" i="75"/>
  <c r="E33" i="75"/>
  <c r="G33" i="75"/>
  <c r="E34" i="75"/>
  <c r="G34" i="75"/>
  <c r="E35" i="75"/>
  <c r="G35" i="75"/>
  <c r="E36" i="75"/>
  <c r="G36" i="75"/>
  <c r="F49" i="75"/>
  <c r="F50" i="75"/>
  <c r="B51" i="75"/>
  <c r="F51" i="75"/>
  <c r="F52" i="75"/>
  <c r="F53" i="75"/>
  <c r="F54" i="75"/>
  <c r="F55" i="75"/>
  <c r="B33" i="75"/>
  <c r="B35" i="75"/>
  <c r="B36" i="75"/>
  <c r="C49" i="75"/>
  <c r="C50" i="75"/>
  <c r="C51" i="75"/>
  <c r="C52" i="75"/>
  <c r="C53" i="75"/>
  <c r="C54" i="75"/>
  <c r="C55" i="75"/>
  <c r="B12" i="75"/>
  <c r="B50" i="75" s="1"/>
  <c r="D49" i="75"/>
  <c r="D50" i="75"/>
  <c r="D51" i="75"/>
  <c r="D52" i="75"/>
  <c r="D53" i="75"/>
  <c r="D54" i="75"/>
  <c r="D55" i="75"/>
  <c r="M35" i="74"/>
  <c r="L35" i="74"/>
  <c r="K54" i="74"/>
  <c r="J35" i="74"/>
  <c r="G54" i="74"/>
  <c r="E35" i="74"/>
  <c r="D35" i="74"/>
  <c r="M34" i="74"/>
  <c r="L34" i="74"/>
  <c r="K34" i="74"/>
  <c r="J53" i="74"/>
  <c r="I34" i="74"/>
  <c r="H34" i="74"/>
  <c r="G34" i="74"/>
  <c r="F53" i="74"/>
  <c r="D34" i="74"/>
  <c r="C53" i="74"/>
  <c r="M33" i="74"/>
  <c r="L33" i="74"/>
  <c r="K33" i="74"/>
  <c r="J52" i="74"/>
  <c r="I33" i="74"/>
  <c r="H33" i="74"/>
  <c r="G33" i="74"/>
  <c r="F52" i="74"/>
  <c r="M32" i="74"/>
  <c r="L32" i="74"/>
  <c r="K51" i="74"/>
  <c r="J32" i="74"/>
  <c r="I32" i="74"/>
  <c r="H32" i="74"/>
  <c r="G51" i="74"/>
  <c r="F32" i="74"/>
  <c r="M31" i="74"/>
  <c r="L31" i="74"/>
  <c r="K31" i="74"/>
  <c r="J50" i="74"/>
  <c r="I31" i="74"/>
  <c r="H31" i="74"/>
  <c r="M30" i="74"/>
  <c r="L30" i="74"/>
  <c r="K30" i="74"/>
  <c r="J49" i="74"/>
  <c r="I30" i="74"/>
  <c r="H30" i="74"/>
  <c r="G30" i="74"/>
  <c r="F49" i="74"/>
  <c r="C49" i="74"/>
  <c r="L9" i="74"/>
  <c r="L47" i="74" s="1"/>
  <c r="L28" i="74"/>
  <c r="K47" i="74"/>
  <c r="I9" i="74"/>
  <c r="I47" i="74" s="1"/>
  <c r="H28" i="74"/>
  <c r="E9" i="74"/>
  <c r="E28" i="74" s="1"/>
  <c r="D28" i="74"/>
  <c r="I95" i="68"/>
  <c r="I93" i="68"/>
  <c r="I89" i="68"/>
  <c r="G96" i="68"/>
  <c r="K96" i="68" s="1"/>
  <c r="I82" i="68"/>
  <c r="G85" i="68"/>
  <c r="K85" i="68" s="1"/>
  <c r="I78" i="68"/>
  <c r="I71" i="68"/>
  <c r="K66" i="68"/>
  <c r="P66" i="68" s="1"/>
  <c r="G74" i="68"/>
  <c r="K74" i="68" s="1"/>
  <c r="I69" i="68"/>
  <c r="N69" i="68" s="1"/>
  <c r="I67" i="68"/>
  <c r="N67" i="68" s="1"/>
  <c r="I60" i="68"/>
  <c r="I58" i="68"/>
  <c r="I49" i="68"/>
  <c r="I51" i="68"/>
  <c r="I45" i="68"/>
  <c r="G52" i="68"/>
  <c r="K52" i="68" s="1"/>
  <c r="I47" i="68"/>
  <c r="I38" i="68"/>
  <c r="J19" i="68"/>
  <c r="G41" i="68"/>
  <c r="K41" i="68" s="1"/>
  <c r="I36" i="68"/>
  <c r="G18" i="68"/>
  <c r="I29" i="68"/>
  <c r="I27" i="68"/>
  <c r="G16" i="68"/>
  <c r="G30" i="68"/>
  <c r="G17" i="68"/>
  <c r="I25" i="68"/>
  <c r="G15" i="68"/>
  <c r="G14" i="68"/>
  <c r="K14" i="68" s="1"/>
  <c r="P14" i="68" s="1"/>
  <c r="M13" i="68"/>
  <c r="G13" i="68"/>
  <c r="L13" i="68" s="1"/>
  <c r="M12" i="68"/>
  <c r="G12" i="68"/>
  <c r="I12" i="68" s="1"/>
  <c r="N12" i="68" s="1"/>
  <c r="I23" i="68"/>
  <c r="G11" i="68"/>
  <c r="L11" i="68" s="1"/>
  <c r="H19" i="68"/>
  <c r="D12" i="68"/>
  <c r="D95" i="68"/>
  <c r="D89" i="68"/>
  <c r="F88" i="68"/>
  <c r="P88" i="68" s="1"/>
  <c r="D78" i="68"/>
  <c r="B85" i="68"/>
  <c r="F85" i="68" s="1"/>
  <c r="D82" i="68"/>
  <c r="D80" i="68"/>
  <c r="D69" i="68"/>
  <c r="F66" i="68"/>
  <c r="B74" i="68"/>
  <c r="F74" i="68" s="1"/>
  <c r="D71" i="68"/>
  <c r="D67" i="68"/>
  <c r="D56" i="68"/>
  <c r="F55" i="68"/>
  <c r="D62" i="68"/>
  <c r="D77" i="68"/>
  <c r="N77" i="68" s="1"/>
  <c r="D81" i="68"/>
  <c r="D79" i="68"/>
  <c r="D83" i="68"/>
  <c r="B87" i="68"/>
  <c r="P89" i="68"/>
  <c r="D96" i="68"/>
  <c r="D90" i="68"/>
  <c r="D94" i="68"/>
  <c r="P90" i="68"/>
  <c r="L88" i="68"/>
  <c r="I88" i="68"/>
  <c r="I92" i="68"/>
  <c r="L90" i="68"/>
  <c r="I90" i="68"/>
  <c r="I94" i="68"/>
  <c r="L77" i="68"/>
  <c r="I81" i="68"/>
  <c r="I79" i="68"/>
  <c r="I83" i="68"/>
  <c r="L66" i="68"/>
  <c r="I70" i="68"/>
  <c r="I68" i="68"/>
  <c r="I72" i="68"/>
  <c r="D70" i="68"/>
  <c r="D68" i="68"/>
  <c r="D72" i="68"/>
  <c r="B54" i="68"/>
  <c r="D63" i="68"/>
  <c r="D57" i="68"/>
  <c r="D61" i="68"/>
  <c r="G54" i="68"/>
  <c r="I55" i="68"/>
  <c r="I59" i="68"/>
  <c r="I63" i="68"/>
  <c r="I57" i="68"/>
  <c r="N57" i="68" s="1"/>
  <c r="I61" i="68"/>
  <c r="I44" i="68"/>
  <c r="I48" i="68"/>
  <c r="I46" i="68"/>
  <c r="I50" i="68"/>
  <c r="I22" i="68"/>
  <c r="I26" i="68"/>
  <c r="I24" i="68"/>
  <c r="I28" i="68"/>
  <c r="I33" i="68"/>
  <c r="I37" i="68"/>
  <c r="I35" i="68"/>
  <c r="I39" i="68"/>
  <c r="L44" i="68"/>
  <c r="B52" i="68"/>
  <c r="B43" i="68" s="1"/>
  <c r="B41" i="68"/>
  <c r="B32" i="68" s="1"/>
  <c r="L33" i="68"/>
  <c r="N56" i="68"/>
  <c r="L68" i="68"/>
  <c r="L80" i="68"/>
  <c r="N88" i="68"/>
  <c r="L78" i="68"/>
  <c r="P79" i="68"/>
  <c r="P91" i="68"/>
  <c r="L45" i="68"/>
  <c r="P80" i="68"/>
  <c r="N80" i="68"/>
  <c r="L57" i="68"/>
  <c r="P69" i="68"/>
  <c r="L79" i="68"/>
  <c r="L69" i="68"/>
  <c r="P77" i="68"/>
  <c r="P78" i="68"/>
  <c r="D35" i="68"/>
  <c r="D46" i="68"/>
  <c r="P56" i="68"/>
  <c r="P57" i="68"/>
  <c r="N66" i="68"/>
  <c r="P67" i="68"/>
  <c r="P68" i="68"/>
  <c r="P46" i="68"/>
  <c r="L58" i="68"/>
  <c r="L67" i="68"/>
  <c r="P44" i="68"/>
  <c r="F45" i="68"/>
  <c r="P45" i="68" s="1"/>
  <c r="N55" i="68"/>
  <c r="P55" i="68"/>
  <c r="L56" i="68"/>
  <c r="L34" i="68"/>
  <c r="P58" i="68"/>
  <c r="L47" i="68"/>
  <c r="N44" i="68"/>
  <c r="D45" i="68"/>
  <c r="N45" i="68" s="1"/>
  <c r="L46" i="68"/>
  <c r="D47" i="68"/>
  <c r="F47" i="68"/>
  <c r="P47" i="68" s="1"/>
  <c r="N36" i="68"/>
  <c r="P35" i="68"/>
  <c r="F36" i="68"/>
  <c r="P36" i="68" s="1"/>
  <c r="L36" i="68"/>
  <c r="D24" i="68"/>
  <c r="N33" i="68"/>
  <c r="D34" i="68"/>
  <c r="N34" i="68" s="1"/>
  <c r="L35" i="68"/>
  <c r="P33" i="68"/>
  <c r="F34" i="68"/>
  <c r="P34" i="68" s="1"/>
  <c r="P24" i="68"/>
  <c r="F12" i="68"/>
  <c r="D22" i="68"/>
  <c r="L22" i="68"/>
  <c r="L25" i="68"/>
  <c r="L23" i="68"/>
  <c r="F13" i="68"/>
  <c r="P22" i="68"/>
  <c r="F23" i="68"/>
  <c r="P23" i="68" s="1"/>
  <c r="N23" i="68"/>
  <c r="L24" i="68"/>
  <c r="D25" i="68"/>
  <c r="F25" i="68"/>
  <c r="P25" i="68" s="1"/>
  <c r="D11" i="68"/>
  <c r="D14" i="68"/>
  <c r="H43" i="76" l="1"/>
  <c r="I29" i="75"/>
  <c r="B10" i="75"/>
  <c r="B29" i="75" s="1"/>
  <c r="H51" i="75"/>
  <c r="L29" i="75"/>
  <c r="H30" i="75"/>
  <c r="H55" i="75"/>
  <c r="H35" i="75"/>
  <c r="H10" i="75"/>
  <c r="H48" i="75" s="1"/>
  <c r="H31" i="75"/>
  <c r="H52" i="75"/>
  <c r="B31" i="75"/>
  <c r="I28" i="74"/>
  <c r="E47" i="74"/>
  <c r="I96" i="68"/>
  <c r="N89" i="68"/>
  <c r="G87" i="68"/>
  <c r="K87" i="68" s="1"/>
  <c r="I85" i="68"/>
  <c r="G76" i="68"/>
  <c r="K76" i="68" s="1"/>
  <c r="N79" i="68"/>
  <c r="N78" i="68"/>
  <c r="I74" i="68"/>
  <c r="G65" i="68"/>
  <c r="N68" i="68"/>
  <c r="I52" i="68"/>
  <c r="G43" i="68"/>
  <c r="K43" i="68" s="1"/>
  <c r="I41" i="68"/>
  <c r="G32" i="68"/>
  <c r="K32" i="68" s="1"/>
  <c r="G19" i="68"/>
  <c r="K13" i="68"/>
  <c r="P13" i="68" s="1"/>
  <c r="I13" i="68"/>
  <c r="N13" i="68" s="1"/>
  <c r="L12" i="68"/>
  <c r="I30" i="68"/>
  <c r="K30" i="68"/>
  <c r="K12" i="68"/>
  <c r="P12" i="68" s="1"/>
  <c r="G21" i="68"/>
  <c r="L14" i="68"/>
  <c r="I14" i="68"/>
  <c r="N14" i="68" s="1"/>
  <c r="I11" i="68"/>
  <c r="N11" i="68" s="1"/>
  <c r="K11" i="68"/>
  <c r="P11" i="68" s="1"/>
  <c r="D85" i="68"/>
  <c r="B76" i="68"/>
  <c r="F76" i="68" s="1"/>
  <c r="D74" i="68"/>
  <c r="B65" i="68"/>
  <c r="F87" i="68"/>
  <c r="D87" i="68"/>
  <c r="N90" i="68"/>
  <c r="I76" i="68"/>
  <c r="K65" i="68"/>
  <c r="I65" i="68"/>
  <c r="F65" i="68"/>
  <c r="D65" i="68"/>
  <c r="F54" i="68"/>
  <c r="D54" i="68"/>
  <c r="K54" i="68"/>
  <c r="I54" i="68"/>
  <c r="N35" i="68"/>
  <c r="N24" i="68"/>
  <c r="N91" i="68"/>
  <c r="N25" i="68"/>
  <c r="N58" i="68"/>
  <c r="N47" i="68"/>
  <c r="N46" i="68"/>
  <c r="N22" i="68"/>
  <c r="F10" i="55"/>
  <c r="E9" i="55"/>
  <c r="B48" i="75" l="1"/>
  <c r="H29" i="75"/>
  <c r="I87" i="68"/>
  <c r="I43" i="68"/>
  <c r="I32" i="68"/>
  <c r="G10" i="68"/>
  <c r="K21" i="68"/>
  <c r="I21" i="68"/>
  <c r="D76" i="68"/>
  <c r="K17" i="64"/>
  <c r="K18" i="64"/>
  <c r="K19" i="64"/>
  <c r="K20" i="64"/>
  <c r="K21" i="64"/>
  <c r="K22" i="64"/>
  <c r="K23" i="64"/>
  <c r="B17" i="64" l="1"/>
  <c r="C17" i="64"/>
  <c r="D17" i="64"/>
  <c r="E17" i="64"/>
  <c r="F17" i="64"/>
  <c r="G17" i="64"/>
  <c r="H17" i="64"/>
  <c r="I17" i="64"/>
  <c r="J17" i="64"/>
  <c r="B18" i="64"/>
  <c r="C18" i="64"/>
  <c r="D18" i="64"/>
  <c r="E18" i="64"/>
  <c r="F18" i="64"/>
  <c r="G18" i="64"/>
  <c r="H18" i="64"/>
  <c r="I18" i="64"/>
  <c r="J18" i="64"/>
  <c r="B19" i="64"/>
  <c r="C19" i="64"/>
  <c r="D19" i="64"/>
  <c r="E19" i="64"/>
  <c r="F19" i="64"/>
  <c r="G19" i="64"/>
  <c r="H19" i="64"/>
  <c r="I19" i="64"/>
  <c r="J19" i="64"/>
  <c r="B20" i="64"/>
  <c r="C20" i="64"/>
  <c r="D20" i="64"/>
  <c r="E20" i="64"/>
  <c r="F20" i="64"/>
  <c r="G20" i="64"/>
  <c r="H20" i="64"/>
  <c r="I20" i="64"/>
  <c r="J20" i="64"/>
  <c r="B21" i="64"/>
  <c r="C21" i="64"/>
  <c r="D21" i="64"/>
  <c r="E21" i="64"/>
  <c r="F21" i="64"/>
  <c r="G21" i="64"/>
  <c r="H21" i="64"/>
  <c r="I21" i="64"/>
  <c r="J21" i="64"/>
  <c r="B22" i="64"/>
  <c r="C22" i="64"/>
  <c r="D22" i="64"/>
  <c r="E22" i="64"/>
  <c r="F22" i="64"/>
  <c r="G22" i="64"/>
  <c r="H22" i="64"/>
  <c r="I22" i="64"/>
  <c r="J22" i="64"/>
  <c r="B23" i="64"/>
  <c r="C23" i="64"/>
  <c r="D23" i="64"/>
  <c r="E23" i="64"/>
  <c r="F23" i="64"/>
  <c r="G23" i="64"/>
  <c r="H23" i="64"/>
  <c r="I23" i="64"/>
  <c r="J23" i="64"/>
  <c r="B45" i="74" l="1"/>
  <c r="B44" i="74"/>
  <c r="B43" i="74"/>
  <c r="B42" i="74"/>
  <c r="B41" i="74"/>
  <c r="B40" i="74"/>
  <c r="B39" i="74"/>
  <c r="M38" i="74"/>
  <c r="J38" i="74"/>
  <c r="G38" i="74"/>
  <c r="F38" i="74"/>
  <c r="C38" i="74"/>
  <c r="B26" i="74"/>
  <c r="B25" i="74"/>
  <c r="B24" i="74"/>
  <c r="B23" i="74"/>
  <c r="B22" i="74"/>
  <c r="B21" i="74"/>
  <c r="B20" i="74"/>
  <c r="M19" i="74"/>
  <c r="J19" i="74"/>
  <c r="G19" i="74"/>
  <c r="F19" i="74"/>
  <c r="C19" i="74"/>
  <c r="M47" i="38"/>
  <c r="M67" i="38" s="1"/>
  <c r="L47" i="38"/>
  <c r="L67" i="38" s="1"/>
  <c r="K47" i="38"/>
  <c r="K67" i="38" s="1"/>
  <c r="J47" i="38"/>
  <c r="J67" i="38" s="1"/>
  <c r="I47" i="38"/>
  <c r="I67" i="38" s="1"/>
  <c r="H47" i="38"/>
  <c r="M46" i="38"/>
  <c r="M66" i="38" s="1"/>
  <c r="L46" i="38"/>
  <c r="L66" i="38" s="1"/>
  <c r="K46" i="38"/>
  <c r="K66" i="38" s="1"/>
  <c r="J46" i="38"/>
  <c r="J66" i="38" s="1"/>
  <c r="I46" i="38"/>
  <c r="I66" i="38" s="1"/>
  <c r="H46" i="38"/>
  <c r="M45" i="38"/>
  <c r="M65" i="38" s="1"/>
  <c r="L45" i="38"/>
  <c r="L65" i="38" s="1"/>
  <c r="K45" i="38"/>
  <c r="K65" i="38" s="1"/>
  <c r="J45" i="38"/>
  <c r="J65" i="38" s="1"/>
  <c r="I45" i="38"/>
  <c r="I65" i="38" s="1"/>
  <c r="H45" i="38"/>
  <c r="M44" i="38"/>
  <c r="M64" i="38" s="1"/>
  <c r="L44" i="38"/>
  <c r="L64" i="38" s="1"/>
  <c r="K44" i="38"/>
  <c r="K64" i="38" s="1"/>
  <c r="J44" i="38"/>
  <c r="J64" i="38" s="1"/>
  <c r="I44" i="38"/>
  <c r="I64" i="38" s="1"/>
  <c r="H44" i="38"/>
  <c r="M43" i="38"/>
  <c r="M63" i="38" s="1"/>
  <c r="L43" i="38"/>
  <c r="L63" i="38" s="1"/>
  <c r="K43" i="38"/>
  <c r="K63" i="38" s="1"/>
  <c r="J43" i="38"/>
  <c r="J63" i="38" s="1"/>
  <c r="I43" i="38"/>
  <c r="I63" i="38" s="1"/>
  <c r="H43" i="38"/>
  <c r="K42" i="38"/>
  <c r="J42" i="38"/>
  <c r="I42" i="38"/>
  <c r="H42" i="38"/>
  <c r="M41" i="38"/>
  <c r="M61" i="38" s="1"/>
  <c r="L41" i="38"/>
  <c r="L61" i="38" s="1"/>
  <c r="K41" i="38"/>
  <c r="K61" i="38" s="1"/>
  <c r="J41" i="38"/>
  <c r="J61" i="38" s="1"/>
  <c r="I41" i="38"/>
  <c r="I61" i="38" s="1"/>
  <c r="H41" i="38"/>
  <c r="M39" i="38"/>
  <c r="M59" i="38" s="1"/>
  <c r="L39" i="38"/>
  <c r="L59" i="38" s="1"/>
  <c r="K39" i="38"/>
  <c r="K59" i="38" s="1"/>
  <c r="J39" i="38"/>
  <c r="J59" i="38" s="1"/>
  <c r="I39" i="38"/>
  <c r="I59" i="38" s="1"/>
  <c r="H39" i="38"/>
  <c r="M38" i="38"/>
  <c r="M58" i="38" s="1"/>
  <c r="L38" i="38"/>
  <c r="L58" i="38" s="1"/>
  <c r="K38" i="38"/>
  <c r="K58" i="38" s="1"/>
  <c r="J38" i="38"/>
  <c r="J58" i="38" s="1"/>
  <c r="I38" i="38"/>
  <c r="I58" i="38" s="1"/>
  <c r="H38" i="38"/>
  <c r="K37" i="38"/>
  <c r="K57" i="38" s="1"/>
  <c r="J37" i="38"/>
  <c r="J57" i="38" s="1"/>
  <c r="I37" i="38"/>
  <c r="I57" i="38" s="1"/>
  <c r="H37" i="38"/>
  <c r="M36" i="38"/>
  <c r="M56" i="38" s="1"/>
  <c r="L36" i="38"/>
  <c r="L56" i="38" s="1"/>
  <c r="K36" i="38"/>
  <c r="K56" i="38" s="1"/>
  <c r="J36" i="38"/>
  <c r="J56" i="38" s="1"/>
  <c r="I36" i="38"/>
  <c r="I56" i="38" s="1"/>
  <c r="H36" i="38"/>
  <c r="M35" i="38"/>
  <c r="M55" i="38" s="1"/>
  <c r="L35" i="38"/>
  <c r="L55" i="38" s="1"/>
  <c r="K35" i="38"/>
  <c r="K55" i="38" s="1"/>
  <c r="J35" i="38"/>
  <c r="J55" i="38" s="1"/>
  <c r="I35" i="38"/>
  <c r="I55" i="38" s="1"/>
  <c r="H35" i="38"/>
  <c r="M34" i="38"/>
  <c r="M54" i="38" s="1"/>
  <c r="L34" i="38"/>
  <c r="L54" i="38" s="1"/>
  <c r="K34" i="38"/>
  <c r="K54" i="38" s="1"/>
  <c r="J34" i="38"/>
  <c r="J54" i="38" s="1"/>
  <c r="I34" i="38"/>
  <c r="I54" i="38" s="1"/>
  <c r="H34" i="38"/>
  <c r="M33" i="38"/>
  <c r="M53" i="38" s="1"/>
  <c r="L33" i="38"/>
  <c r="L53" i="38" s="1"/>
  <c r="K33" i="38"/>
  <c r="K53" i="38" s="1"/>
  <c r="J33" i="38"/>
  <c r="J53" i="38" s="1"/>
  <c r="I33" i="38"/>
  <c r="I53" i="38" s="1"/>
  <c r="H33" i="38"/>
  <c r="M32" i="38"/>
  <c r="M52" i="38" s="1"/>
  <c r="L32" i="38"/>
  <c r="L52" i="38" s="1"/>
  <c r="K32" i="38"/>
  <c r="K52" i="38" s="1"/>
  <c r="J32" i="38"/>
  <c r="J52" i="38" s="1"/>
  <c r="I32" i="38"/>
  <c r="I52" i="38" s="1"/>
  <c r="H32" i="38"/>
  <c r="M31" i="38"/>
  <c r="M51" i="38" s="1"/>
  <c r="L31" i="38"/>
  <c r="L51" i="38" s="1"/>
  <c r="K31" i="38"/>
  <c r="K51" i="38" s="1"/>
  <c r="J31" i="38"/>
  <c r="J51" i="38" s="1"/>
  <c r="I31" i="38"/>
  <c r="I51" i="38" s="1"/>
  <c r="H31" i="38"/>
  <c r="M27" i="38"/>
  <c r="L27" i="38"/>
  <c r="K27" i="38"/>
  <c r="J27" i="38"/>
  <c r="I27" i="38"/>
  <c r="H27" i="38"/>
  <c r="M26" i="38"/>
  <c r="L26" i="38"/>
  <c r="K26" i="38"/>
  <c r="J26" i="38"/>
  <c r="I26" i="38"/>
  <c r="H26" i="38"/>
  <c r="M25" i="38"/>
  <c r="L25" i="38"/>
  <c r="K25" i="38"/>
  <c r="J25" i="38"/>
  <c r="I25" i="38"/>
  <c r="H25" i="38"/>
  <c r="M24" i="38"/>
  <c r="L24" i="38"/>
  <c r="K24" i="38"/>
  <c r="J24" i="38"/>
  <c r="I24" i="38"/>
  <c r="H24" i="38"/>
  <c r="M23" i="38"/>
  <c r="L23" i="38"/>
  <c r="K23" i="38"/>
  <c r="J23" i="38"/>
  <c r="I23" i="38"/>
  <c r="H23" i="38"/>
  <c r="M21" i="38"/>
  <c r="L21" i="38"/>
  <c r="K21" i="38"/>
  <c r="J21" i="38"/>
  <c r="I21" i="38"/>
  <c r="H21" i="38"/>
  <c r="M19" i="38"/>
  <c r="L19" i="38"/>
  <c r="K19" i="38"/>
  <c r="J19" i="38"/>
  <c r="I19" i="38"/>
  <c r="H19" i="38"/>
  <c r="M18" i="38"/>
  <c r="L18" i="38"/>
  <c r="K18" i="38"/>
  <c r="J18" i="38"/>
  <c r="I18" i="38"/>
  <c r="H18" i="38"/>
  <c r="M17" i="38"/>
  <c r="L17" i="38"/>
  <c r="K17" i="38"/>
  <c r="J17" i="38"/>
  <c r="I17" i="38"/>
  <c r="H17" i="38"/>
  <c r="M16" i="38"/>
  <c r="L16" i="38"/>
  <c r="K16" i="38"/>
  <c r="J16" i="38"/>
  <c r="I16" i="38"/>
  <c r="H16" i="38"/>
  <c r="M15" i="38"/>
  <c r="L15" i="38"/>
  <c r="K15" i="38"/>
  <c r="J15" i="38"/>
  <c r="I15" i="38"/>
  <c r="H15" i="38"/>
  <c r="M14" i="38"/>
  <c r="L14" i="38"/>
  <c r="K14" i="38"/>
  <c r="J14" i="38"/>
  <c r="I14" i="38"/>
  <c r="H14" i="38"/>
  <c r="M13" i="38"/>
  <c r="L13" i="38"/>
  <c r="K13" i="38"/>
  <c r="J13" i="38"/>
  <c r="I13" i="38"/>
  <c r="H13" i="38"/>
  <c r="M12" i="38"/>
  <c r="L12" i="38"/>
  <c r="K12" i="38"/>
  <c r="J12" i="38"/>
  <c r="I12" i="38"/>
  <c r="H12" i="38"/>
  <c r="M11" i="38"/>
  <c r="L11" i="38"/>
  <c r="K11" i="38"/>
  <c r="J11" i="38"/>
  <c r="I11" i="38"/>
  <c r="H11" i="38"/>
  <c r="M10" i="38"/>
  <c r="L10" i="38"/>
  <c r="K10" i="38"/>
  <c r="J10" i="38"/>
  <c r="I10" i="38"/>
  <c r="H10" i="38"/>
  <c r="M9" i="38"/>
  <c r="L9" i="38"/>
  <c r="K9" i="38"/>
  <c r="J9" i="38"/>
  <c r="I9" i="38"/>
  <c r="H9" i="38"/>
  <c r="M47" i="37"/>
  <c r="M67" i="37" s="1"/>
  <c r="L47" i="37"/>
  <c r="L67" i="37" s="1"/>
  <c r="K47" i="37"/>
  <c r="K67" i="37" s="1"/>
  <c r="J47" i="37"/>
  <c r="J67" i="37" s="1"/>
  <c r="I47" i="37"/>
  <c r="I67" i="37" s="1"/>
  <c r="H47" i="37"/>
  <c r="M46" i="37"/>
  <c r="M66" i="37" s="1"/>
  <c r="L46" i="37"/>
  <c r="L66" i="37" s="1"/>
  <c r="K46" i="37"/>
  <c r="K66" i="37" s="1"/>
  <c r="J46" i="37"/>
  <c r="J66" i="37" s="1"/>
  <c r="I46" i="37"/>
  <c r="I66" i="37" s="1"/>
  <c r="H46" i="37"/>
  <c r="M45" i="37"/>
  <c r="M65" i="37" s="1"/>
  <c r="L45" i="37"/>
  <c r="L65" i="37" s="1"/>
  <c r="K45" i="37"/>
  <c r="K65" i="37" s="1"/>
  <c r="J45" i="37"/>
  <c r="J65" i="37" s="1"/>
  <c r="I45" i="37"/>
  <c r="I65" i="37" s="1"/>
  <c r="H45" i="37"/>
  <c r="M44" i="37"/>
  <c r="M64" i="37" s="1"/>
  <c r="L44" i="37"/>
  <c r="L64" i="37" s="1"/>
  <c r="K44" i="37"/>
  <c r="K64" i="37" s="1"/>
  <c r="J44" i="37"/>
  <c r="J64" i="37" s="1"/>
  <c r="I44" i="37"/>
  <c r="I64" i="37" s="1"/>
  <c r="H44" i="37"/>
  <c r="M43" i="37"/>
  <c r="M63" i="37" s="1"/>
  <c r="L43" i="37"/>
  <c r="L63" i="37" s="1"/>
  <c r="K43" i="37"/>
  <c r="K63" i="37" s="1"/>
  <c r="J43" i="37"/>
  <c r="J63" i="37" s="1"/>
  <c r="I43" i="37"/>
  <c r="I63" i="37" s="1"/>
  <c r="H43" i="37"/>
  <c r="M42" i="37"/>
  <c r="M62" i="37" s="1"/>
  <c r="L42" i="37"/>
  <c r="L62" i="37" s="1"/>
  <c r="K42" i="37"/>
  <c r="K62" i="37" s="1"/>
  <c r="J42" i="37"/>
  <c r="J62" i="37" s="1"/>
  <c r="I42" i="37"/>
  <c r="I62" i="37" s="1"/>
  <c r="H42" i="37"/>
  <c r="M41" i="37"/>
  <c r="M61" i="37" s="1"/>
  <c r="L41" i="37"/>
  <c r="L61" i="37" s="1"/>
  <c r="K41" i="37"/>
  <c r="K61" i="37" s="1"/>
  <c r="J41" i="37"/>
  <c r="J61" i="37" s="1"/>
  <c r="I41" i="37"/>
  <c r="I61" i="37" s="1"/>
  <c r="H41" i="37"/>
  <c r="M40" i="37"/>
  <c r="M60" i="37" s="1"/>
  <c r="L40" i="37"/>
  <c r="L60" i="37" s="1"/>
  <c r="K40" i="37"/>
  <c r="K60" i="37" s="1"/>
  <c r="J40" i="37"/>
  <c r="J60" i="37" s="1"/>
  <c r="I40" i="37"/>
  <c r="I60" i="37" s="1"/>
  <c r="H40" i="37"/>
  <c r="M39" i="37"/>
  <c r="M59" i="37" s="1"/>
  <c r="L39" i="37"/>
  <c r="L59" i="37" s="1"/>
  <c r="K39" i="37"/>
  <c r="K59" i="37" s="1"/>
  <c r="J39" i="37"/>
  <c r="J59" i="37" s="1"/>
  <c r="I39" i="37"/>
  <c r="I59" i="37" s="1"/>
  <c r="H39" i="37"/>
  <c r="M38" i="37"/>
  <c r="M58" i="37" s="1"/>
  <c r="L38" i="37"/>
  <c r="L58" i="37" s="1"/>
  <c r="K38" i="37"/>
  <c r="K58" i="37" s="1"/>
  <c r="J38" i="37"/>
  <c r="J58" i="37" s="1"/>
  <c r="I38" i="37"/>
  <c r="I58" i="37" s="1"/>
  <c r="H38" i="37"/>
  <c r="M37" i="37"/>
  <c r="M57" i="37" s="1"/>
  <c r="L37" i="37"/>
  <c r="L57" i="37" s="1"/>
  <c r="K37" i="37"/>
  <c r="K57" i="37" s="1"/>
  <c r="J37" i="37"/>
  <c r="J57" i="37" s="1"/>
  <c r="I37" i="37"/>
  <c r="I57" i="37" s="1"/>
  <c r="H37" i="37"/>
  <c r="M36" i="37"/>
  <c r="M56" i="37" s="1"/>
  <c r="L36" i="37"/>
  <c r="L56" i="37" s="1"/>
  <c r="K36" i="37"/>
  <c r="K56" i="37" s="1"/>
  <c r="J36" i="37"/>
  <c r="J56" i="37" s="1"/>
  <c r="I36" i="37"/>
  <c r="I56" i="37" s="1"/>
  <c r="H36" i="37"/>
  <c r="M35" i="37"/>
  <c r="M55" i="37" s="1"/>
  <c r="L35" i="37"/>
  <c r="L55" i="37" s="1"/>
  <c r="K35" i="37"/>
  <c r="K55" i="37" s="1"/>
  <c r="J35" i="37"/>
  <c r="J55" i="37" s="1"/>
  <c r="I35" i="37"/>
  <c r="I55" i="37" s="1"/>
  <c r="H35" i="37"/>
  <c r="M34" i="37"/>
  <c r="M54" i="37" s="1"/>
  <c r="L34" i="37"/>
  <c r="L54" i="37" s="1"/>
  <c r="K34" i="37"/>
  <c r="K54" i="37" s="1"/>
  <c r="J34" i="37"/>
  <c r="J54" i="37" s="1"/>
  <c r="I34" i="37"/>
  <c r="I54" i="37" s="1"/>
  <c r="H34" i="37"/>
  <c r="M33" i="37"/>
  <c r="M53" i="37" s="1"/>
  <c r="L33" i="37"/>
  <c r="L53" i="37" s="1"/>
  <c r="K33" i="37"/>
  <c r="K53" i="37" s="1"/>
  <c r="J33" i="37"/>
  <c r="J53" i="37" s="1"/>
  <c r="I33" i="37"/>
  <c r="I53" i="37" s="1"/>
  <c r="H33" i="37"/>
  <c r="M32" i="37"/>
  <c r="M52" i="37" s="1"/>
  <c r="L32" i="37"/>
  <c r="L52" i="37" s="1"/>
  <c r="K32" i="37"/>
  <c r="K52" i="37" s="1"/>
  <c r="J32" i="37"/>
  <c r="J52" i="37" s="1"/>
  <c r="I32" i="37"/>
  <c r="I52" i="37" s="1"/>
  <c r="H32" i="37"/>
  <c r="M31" i="37"/>
  <c r="M51" i="37" s="1"/>
  <c r="L31" i="37"/>
  <c r="L51" i="37" s="1"/>
  <c r="K31" i="37"/>
  <c r="K51" i="37" s="1"/>
  <c r="J31" i="37"/>
  <c r="J51" i="37" s="1"/>
  <c r="I31" i="37"/>
  <c r="I51" i="37" s="1"/>
  <c r="H31" i="37"/>
  <c r="M30" i="37"/>
  <c r="M50" i="37" s="1"/>
  <c r="L30" i="37"/>
  <c r="L50" i="37" s="1"/>
  <c r="K30" i="37"/>
  <c r="K50" i="37" s="1"/>
  <c r="J30" i="37"/>
  <c r="J50" i="37" s="1"/>
  <c r="I30" i="37"/>
  <c r="I50" i="37" s="1"/>
  <c r="H30" i="37"/>
  <c r="M29" i="37"/>
  <c r="M49" i="37" s="1"/>
  <c r="L29" i="37"/>
  <c r="L49" i="37" s="1"/>
  <c r="K29" i="37"/>
  <c r="K49" i="37" s="1"/>
  <c r="J29" i="37"/>
  <c r="J49" i="37" s="1"/>
  <c r="I29" i="37"/>
  <c r="I49" i="37" s="1"/>
  <c r="H29" i="37"/>
  <c r="M27" i="37"/>
  <c r="L27" i="37"/>
  <c r="K27" i="37"/>
  <c r="J27" i="37"/>
  <c r="I27" i="37"/>
  <c r="H27" i="37"/>
  <c r="M26" i="37"/>
  <c r="L26" i="37"/>
  <c r="K26" i="37"/>
  <c r="J26" i="37"/>
  <c r="I26" i="37"/>
  <c r="H26" i="37"/>
  <c r="M25" i="37"/>
  <c r="L25" i="37"/>
  <c r="K25" i="37"/>
  <c r="J25" i="37"/>
  <c r="I25" i="37"/>
  <c r="H25" i="37"/>
  <c r="M24" i="37"/>
  <c r="L24" i="37"/>
  <c r="K24" i="37"/>
  <c r="J24" i="37"/>
  <c r="I24" i="37"/>
  <c r="H24" i="37"/>
  <c r="M23" i="37"/>
  <c r="L23" i="37"/>
  <c r="K23" i="37"/>
  <c r="J23" i="37"/>
  <c r="I23" i="37"/>
  <c r="H23" i="37"/>
  <c r="M22" i="37"/>
  <c r="L22" i="37"/>
  <c r="K22" i="37"/>
  <c r="J22" i="37"/>
  <c r="I22" i="37"/>
  <c r="H22" i="37"/>
  <c r="M21" i="37"/>
  <c r="L21" i="37"/>
  <c r="K21" i="37"/>
  <c r="J21" i="37"/>
  <c r="I21" i="37"/>
  <c r="H21" i="37"/>
  <c r="M20" i="37"/>
  <c r="L20" i="37"/>
  <c r="K20" i="37"/>
  <c r="J20" i="37"/>
  <c r="I20" i="37"/>
  <c r="H20" i="37"/>
  <c r="M19" i="37"/>
  <c r="L19" i="37"/>
  <c r="K19" i="37"/>
  <c r="J19" i="37"/>
  <c r="I19" i="37"/>
  <c r="H19" i="37"/>
  <c r="M18" i="37"/>
  <c r="L18" i="37"/>
  <c r="K18" i="37"/>
  <c r="J18" i="37"/>
  <c r="I18" i="37"/>
  <c r="H18" i="37"/>
  <c r="M17" i="37"/>
  <c r="L17" i="37"/>
  <c r="K17" i="37"/>
  <c r="J17" i="37"/>
  <c r="I17" i="37"/>
  <c r="H17" i="37"/>
  <c r="M16" i="37"/>
  <c r="L16" i="37"/>
  <c r="K16" i="37"/>
  <c r="J16" i="37"/>
  <c r="I16" i="37"/>
  <c r="H16" i="37"/>
  <c r="M15" i="37"/>
  <c r="L15" i="37"/>
  <c r="K15" i="37"/>
  <c r="J15" i="37"/>
  <c r="I15" i="37"/>
  <c r="H15" i="37"/>
  <c r="M14" i="37"/>
  <c r="L14" i="37"/>
  <c r="K14" i="37"/>
  <c r="J14" i="37"/>
  <c r="I14" i="37"/>
  <c r="H14" i="37"/>
  <c r="M13" i="37"/>
  <c r="L13" i="37"/>
  <c r="K13" i="37"/>
  <c r="J13" i="37"/>
  <c r="I13" i="37"/>
  <c r="H13" i="37"/>
  <c r="M12" i="37"/>
  <c r="L12" i="37"/>
  <c r="K12" i="37"/>
  <c r="J12" i="37"/>
  <c r="I12" i="37"/>
  <c r="H12" i="37"/>
  <c r="M11" i="37"/>
  <c r="L11" i="37"/>
  <c r="K11" i="37"/>
  <c r="J11" i="37"/>
  <c r="I11" i="37"/>
  <c r="H11" i="37"/>
  <c r="M10" i="37"/>
  <c r="L10" i="37"/>
  <c r="K10" i="37"/>
  <c r="J10" i="37"/>
  <c r="I10" i="37"/>
  <c r="H10" i="37"/>
  <c r="M9" i="37"/>
  <c r="L9" i="37"/>
  <c r="K9" i="37"/>
  <c r="J9" i="37"/>
  <c r="I9" i="37"/>
  <c r="H9" i="37"/>
  <c r="M47" i="36"/>
  <c r="M67" i="36" s="1"/>
  <c r="L47" i="36"/>
  <c r="L67" i="36" s="1"/>
  <c r="K47" i="36"/>
  <c r="K67" i="36" s="1"/>
  <c r="J47" i="36"/>
  <c r="J67" i="36" s="1"/>
  <c r="I47" i="36"/>
  <c r="I67" i="36" s="1"/>
  <c r="H47" i="36"/>
  <c r="M46" i="36"/>
  <c r="M66" i="36" s="1"/>
  <c r="L46" i="36"/>
  <c r="L66" i="36" s="1"/>
  <c r="K46" i="36"/>
  <c r="K66" i="36" s="1"/>
  <c r="J46" i="36"/>
  <c r="J66" i="36" s="1"/>
  <c r="I46" i="36"/>
  <c r="I66" i="36" s="1"/>
  <c r="H46" i="36"/>
  <c r="M45" i="36"/>
  <c r="M65" i="36" s="1"/>
  <c r="L45" i="36"/>
  <c r="L65" i="36" s="1"/>
  <c r="K45" i="36"/>
  <c r="K65" i="36" s="1"/>
  <c r="J45" i="36"/>
  <c r="J65" i="36" s="1"/>
  <c r="I45" i="36"/>
  <c r="I65" i="36" s="1"/>
  <c r="H45" i="36"/>
  <c r="M44" i="36"/>
  <c r="M64" i="36" s="1"/>
  <c r="L44" i="36"/>
  <c r="L64" i="36" s="1"/>
  <c r="K44" i="36"/>
  <c r="K64" i="36" s="1"/>
  <c r="J44" i="36"/>
  <c r="J64" i="36" s="1"/>
  <c r="I44" i="36"/>
  <c r="I64" i="36" s="1"/>
  <c r="H44" i="36"/>
  <c r="M43" i="36"/>
  <c r="M63" i="36" s="1"/>
  <c r="L43" i="36"/>
  <c r="L63" i="36" s="1"/>
  <c r="K43" i="36"/>
  <c r="K63" i="36" s="1"/>
  <c r="J43" i="36"/>
  <c r="J63" i="36" s="1"/>
  <c r="I43" i="36"/>
  <c r="I63" i="36" s="1"/>
  <c r="H43" i="36"/>
  <c r="K42" i="36"/>
  <c r="K62" i="36" s="1"/>
  <c r="J42" i="36"/>
  <c r="J62" i="36" s="1"/>
  <c r="I42" i="36"/>
  <c r="I62" i="36" s="1"/>
  <c r="H42" i="36"/>
  <c r="M41" i="36"/>
  <c r="M61" i="36" s="1"/>
  <c r="L41" i="36"/>
  <c r="L61" i="36" s="1"/>
  <c r="K41" i="36"/>
  <c r="K61" i="36" s="1"/>
  <c r="J41" i="36"/>
  <c r="J61" i="36" s="1"/>
  <c r="I41" i="36"/>
  <c r="I61" i="36" s="1"/>
  <c r="H41" i="36"/>
  <c r="M40" i="36"/>
  <c r="M60" i="36" s="1"/>
  <c r="L40" i="36"/>
  <c r="L60" i="36" s="1"/>
  <c r="K40" i="36"/>
  <c r="K60" i="36" s="1"/>
  <c r="J40" i="36"/>
  <c r="J60" i="36" s="1"/>
  <c r="I40" i="36"/>
  <c r="I60" i="36" s="1"/>
  <c r="H40" i="36"/>
  <c r="M39" i="36"/>
  <c r="M59" i="36" s="1"/>
  <c r="L39" i="36"/>
  <c r="L59" i="36" s="1"/>
  <c r="K39" i="36"/>
  <c r="K59" i="36" s="1"/>
  <c r="J39" i="36"/>
  <c r="J59" i="36" s="1"/>
  <c r="I39" i="36"/>
  <c r="I59" i="36" s="1"/>
  <c r="H39" i="36"/>
  <c r="M38" i="36"/>
  <c r="M58" i="36" s="1"/>
  <c r="L38" i="36"/>
  <c r="L58" i="36" s="1"/>
  <c r="K38" i="36"/>
  <c r="K58" i="36" s="1"/>
  <c r="J38" i="36"/>
  <c r="J58" i="36" s="1"/>
  <c r="I38" i="36"/>
  <c r="I58" i="36" s="1"/>
  <c r="H38" i="36"/>
  <c r="K37" i="36"/>
  <c r="K57" i="36" s="1"/>
  <c r="J37" i="36"/>
  <c r="J57" i="36" s="1"/>
  <c r="I37" i="36"/>
  <c r="I57" i="36" s="1"/>
  <c r="H37" i="36"/>
  <c r="M36" i="36"/>
  <c r="M56" i="36" s="1"/>
  <c r="L36" i="36"/>
  <c r="L56" i="36" s="1"/>
  <c r="K36" i="36"/>
  <c r="K56" i="36" s="1"/>
  <c r="J36" i="36"/>
  <c r="J56" i="36" s="1"/>
  <c r="I36" i="36"/>
  <c r="I56" i="36" s="1"/>
  <c r="H36" i="36"/>
  <c r="M35" i="36"/>
  <c r="M55" i="36" s="1"/>
  <c r="L35" i="36"/>
  <c r="L55" i="36" s="1"/>
  <c r="K35" i="36"/>
  <c r="K55" i="36" s="1"/>
  <c r="J35" i="36"/>
  <c r="J55" i="36" s="1"/>
  <c r="I35" i="36"/>
  <c r="I55" i="36" s="1"/>
  <c r="H35" i="36"/>
  <c r="M34" i="36"/>
  <c r="M54" i="36" s="1"/>
  <c r="L34" i="36"/>
  <c r="L54" i="36" s="1"/>
  <c r="K34" i="36"/>
  <c r="K54" i="36" s="1"/>
  <c r="J34" i="36"/>
  <c r="J54" i="36" s="1"/>
  <c r="I34" i="36"/>
  <c r="I54" i="36" s="1"/>
  <c r="H34" i="36"/>
  <c r="M33" i="36"/>
  <c r="M53" i="36" s="1"/>
  <c r="L33" i="36"/>
  <c r="L53" i="36" s="1"/>
  <c r="K33" i="36"/>
  <c r="K53" i="36" s="1"/>
  <c r="J33" i="36"/>
  <c r="J53" i="36" s="1"/>
  <c r="I33" i="36"/>
  <c r="I53" i="36" s="1"/>
  <c r="H33" i="36"/>
  <c r="M32" i="36"/>
  <c r="M52" i="36" s="1"/>
  <c r="L32" i="36"/>
  <c r="L52" i="36" s="1"/>
  <c r="K32" i="36"/>
  <c r="K52" i="36" s="1"/>
  <c r="J32" i="36"/>
  <c r="J52" i="36" s="1"/>
  <c r="I32" i="36"/>
  <c r="I52" i="36" s="1"/>
  <c r="H32" i="36"/>
  <c r="M31" i="36"/>
  <c r="M51" i="36" s="1"/>
  <c r="L31" i="36"/>
  <c r="L51" i="36" s="1"/>
  <c r="K31" i="36"/>
  <c r="K51" i="36" s="1"/>
  <c r="J31" i="36"/>
  <c r="J51" i="36" s="1"/>
  <c r="I31" i="36"/>
  <c r="I51" i="36" s="1"/>
  <c r="H31" i="36"/>
  <c r="M30" i="36"/>
  <c r="M50" i="36" s="1"/>
  <c r="L30" i="36"/>
  <c r="L50" i="36" s="1"/>
  <c r="K30" i="36"/>
  <c r="K50" i="36" s="1"/>
  <c r="J30" i="36"/>
  <c r="J50" i="36" s="1"/>
  <c r="I30" i="36"/>
  <c r="I50" i="36" s="1"/>
  <c r="H30" i="36"/>
  <c r="M29" i="36"/>
  <c r="M49" i="36" s="1"/>
  <c r="L29" i="36"/>
  <c r="L49" i="36" s="1"/>
  <c r="K29" i="36"/>
  <c r="K49" i="36" s="1"/>
  <c r="J29" i="36"/>
  <c r="J49" i="36" s="1"/>
  <c r="I29" i="36"/>
  <c r="I49" i="36" s="1"/>
  <c r="H29" i="36"/>
  <c r="M27" i="36"/>
  <c r="L27" i="36"/>
  <c r="K27" i="36"/>
  <c r="J27" i="36"/>
  <c r="I27" i="36"/>
  <c r="H27" i="36"/>
  <c r="M26" i="36"/>
  <c r="L26" i="36"/>
  <c r="K26" i="36"/>
  <c r="J26" i="36"/>
  <c r="I26" i="36"/>
  <c r="H26" i="36"/>
  <c r="M25" i="36"/>
  <c r="L25" i="36"/>
  <c r="K25" i="36"/>
  <c r="J25" i="36"/>
  <c r="I25" i="36"/>
  <c r="H25" i="36"/>
  <c r="M24" i="36"/>
  <c r="L24" i="36"/>
  <c r="K24" i="36"/>
  <c r="J24" i="36"/>
  <c r="I24" i="36"/>
  <c r="H24" i="36"/>
  <c r="M23" i="36"/>
  <c r="L23" i="36"/>
  <c r="K23" i="36"/>
  <c r="J23" i="36"/>
  <c r="I23" i="36"/>
  <c r="H23" i="36"/>
  <c r="M22" i="36"/>
  <c r="L22" i="36"/>
  <c r="K22" i="36"/>
  <c r="J22" i="36"/>
  <c r="I22" i="36"/>
  <c r="H22" i="36"/>
  <c r="M21" i="36"/>
  <c r="L21" i="36"/>
  <c r="K21" i="36"/>
  <c r="J21" i="36"/>
  <c r="I21" i="36"/>
  <c r="H21" i="36"/>
  <c r="M20" i="36"/>
  <c r="L20" i="36"/>
  <c r="K20" i="36"/>
  <c r="J20" i="36"/>
  <c r="I20" i="36"/>
  <c r="H20" i="36"/>
  <c r="M19" i="36"/>
  <c r="L19" i="36"/>
  <c r="K19" i="36"/>
  <c r="J19" i="36"/>
  <c r="I19" i="36"/>
  <c r="H19" i="36"/>
  <c r="M18" i="36"/>
  <c r="L18" i="36"/>
  <c r="K18" i="36"/>
  <c r="J18" i="36"/>
  <c r="I18" i="36"/>
  <c r="H18" i="36"/>
  <c r="M17" i="36"/>
  <c r="L17" i="36"/>
  <c r="K17" i="36"/>
  <c r="J17" i="36"/>
  <c r="I17" i="36"/>
  <c r="H17" i="36"/>
  <c r="M16" i="36"/>
  <c r="L16" i="36"/>
  <c r="K16" i="36"/>
  <c r="J16" i="36"/>
  <c r="I16" i="36"/>
  <c r="H16" i="36"/>
  <c r="M15" i="36"/>
  <c r="L15" i="36"/>
  <c r="K15" i="36"/>
  <c r="J15" i="36"/>
  <c r="I15" i="36"/>
  <c r="H15" i="36"/>
  <c r="M14" i="36"/>
  <c r="L14" i="36"/>
  <c r="K14" i="36"/>
  <c r="J14" i="36"/>
  <c r="I14" i="36"/>
  <c r="H14" i="36"/>
  <c r="M13" i="36"/>
  <c r="L13" i="36"/>
  <c r="K13" i="36"/>
  <c r="J13" i="36"/>
  <c r="I13" i="36"/>
  <c r="H13" i="36"/>
  <c r="M12" i="36"/>
  <c r="L12" i="36"/>
  <c r="K12" i="36"/>
  <c r="J12" i="36"/>
  <c r="I12" i="36"/>
  <c r="H12" i="36"/>
  <c r="M11" i="36"/>
  <c r="L11" i="36"/>
  <c r="K11" i="36"/>
  <c r="J11" i="36"/>
  <c r="I11" i="36"/>
  <c r="H11" i="36"/>
  <c r="M10" i="36"/>
  <c r="L10" i="36"/>
  <c r="K10" i="36"/>
  <c r="J10" i="36"/>
  <c r="I10" i="36"/>
  <c r="H10" i="36"/>
  <c r="M9" i="36"/>
  <c r="L9" i="36"/>
  <c r="K9" i="36"/>
  <c r="J9" i="36"/>
  <c r="I9" i="36"/>
  <c r="H9" i="36"/>
  <c r="M47" i="35"/>
  <c r="L47" i="35"/>
  <c r="L67" i="35" s="1"/>
  <c r="K47" i="35"/>
  <c r="J47" i="35"/>
  <c r="J67" i="35" s="1"/>
  <c r="I47" i="35"/>
  <c r="H47" i="35"/>
  <c r="M46" i="35"/>
  <c r="M66" i="35" s="1"/>
  <c r="L46" i="35"/>
  <c r="L66" i="35" s="1"/>
  <c r="K46" i="35"/>
  <c r="K66" i="35" s="1"/>
  <c r="J46" i="35"/>
  <c r="J66" i="35" s="1"/>
  <c r="I46" i="35"/>
  <c r="I66" i="35" s="1"/>
  <c r="H46" i="35"/>
  <c r="M45" i="35"/>
  <c r="L45" i="35"/>
  <c r="L65" i="35" s="1"/>
  <c r="K45" i="35"/>
  <c r="J45" i="35"/>
  <c r="J65" i="35" s="1"/>
  <c r="I45" i="35"/>
  <c r="H45" i="35"/>
  <c r="M44" i="35"/>
  <c r="M64" i="35" s="1"/>
  <c r="L44" i="35"/>
  <c r="L64" i="35" s="1"/>
  <c r="K44" i="35"/>
  <c r="K64" i="35" s="1"/>
  <c r="J44" i="35"/>
  <c r="J64" i="35" s="1"/>
  <c r="I44" i="35"/>
  <c r="I64" i="35" s="1"/>
  <c r="H44" i="35"/>
  <c r="M43" i="35"/>
  <c r="L43" i="35"/>
  <c r="L63" i="35" s="1"/>
  <c r="K43" i="35"/>
  <c r="J43" i="35"/>
  <c r="J63" i="35" s="1"/>
  <c r="I43" i="35"/>
  <c r="H43" i="35"/>
  <c r="M42" i="35"/>
  <c r="M62" i="35" s="1"/>
  <c r="L42" i="35"/>
  <c r="L62" i="35" s="1"/>
  <c r="K42" i="35"/>
  <c r="K62" i="35" s="1"/>
  <c r="J42" i="35"/>
  <c r="J62" i="35" s="1"/>
  <c r="I42" i="35"/>
  <c r="I62" i="35" s="1"/>
  <c r="H42" i="35"/>
  <c r="M41" i="35"/>
  <c r="L41" i="35"/>
  <c r="L61" i="35" s="1"/>
  <c r="K41" i="35"/>
  <c r="J41" i="35"/>
  <c r="J61" i="35" s="1"/>
  <c r="I41" i="35"/>
  <c r="H41" i="35"/>
  <c r="M40" i="35"/>
  <c r="M60" i="35" s="1"/>
  <c r="L40" i="35"/>
  <c r="L60" i="35" s="1"/>
  <c r="K40" i="35"/>
  <c r="K60" i="35" s="1"/>
  <c r="J40" i="35"/>
  <c r="J60" i="35" s="1"/>
  <c r="I40" i="35"/>
  <c r="I60" i="35" s="1"/>
  <c r="H40" i="35"/>
  <c r="M39" i="35"/>
  <c r="L39" i="35"/>
  <c r="L59" i="35" s="1"/>
  <c r="K39" i="35"/>
  <c r="J39" i="35"/>
  <c r="J59" i="35" s="1"/>
  <c r="I39" i="35"/>
  <c r="H39" i="35"/>
  <c r="M38" i="35"/>
  <c r="M58" i="35" s="1"/>
  <c r="L38" i="35"/>
  <c r="L58" i="35" s="1"/>
  <c r="K38" i="35"/>
  <c r="K58" i="35" s="1"/>
  <c r="J38" i="35"/>
  <c r="J58" i="35" s="1"/>
  <c r="I38" i="35"/>
  <c r="I58" i="35" s="1"/>
  <c r="H38" i="35"/>
  <c r="M37" i="35"/>
  <c r="L37" i="35"/>
  <c r="L57" i="35" s="1"/>
  <c r="K37" i="35"/>
  <c r="J37" i="35"/>
  <c r="J57" i="35" s="1"/>
  <c r="I37" i="35"/>
  <c r="H37" i="35"/>
  <c r="M36" i="35"/>
  <c r="M56" i="35" s="1"/>
  <c r="L36" i="35"/>
  <c r="L56" i="35" s="1"/>
  <c r="K36" i="35"/>
  <c r="K56" i="35" s="1"/>
  <c r="J36" i="35"/>
  <c r="J56" i="35" s="1"/>
  <c r="I36" i="35"/>
  <c r="I56" i="35" s="1"/>
  <c r="H36" i="35"/>
  <c r="M35" i="35"/>
  <c r="L35" i="35"/>
  <c r="L55" i="35" s="1"/>
  <c r="K35" i="35"/>
  <c r="J35" i="35"/>
  <c r="J55" i="35" s="1"/>
  <c r="I35" i="35"/>
  <c r="H35" i="35"/>
  <c r="M34" i="35"/>
  <c r="M54" i="35" s="1"/>
  <c r="L34" i="35"/>
  <c r="L54" i="35" s="1"/>
  <c r="K34" i="35"/>
  <c r="K54" i="35" s="1"/>
  <c r="J34" i="35"/>
  <c r="J54" i="35" s="1"/>
  <c r="I34" i="35"/>
  <c r="I54" i="35" s="1"/>
  <c r="H34" i="35"/>
  <c r="M33" i="35"/>
  <c r="L33" i="35"/>
  <c r="L53" i="35" s="1"/>
  <c r="K33" i="35"/>
  <c r="J33" i="35"/>
  <c r="J53" i="35" s="1"/>
  <c r="I33" i="35"/>
  <c r="H33" i="35"/>
  <c r="M32" i="35"/>
  <c r="M52" i="35" s="1"/>
  <c r="L32" i="35"/>
  <c r="L52" i="35" s="1"/>
  <c r="K32" i="35"/>
  <c r="K52" i="35" s="1"/>
  <c r="J32" i="35"/>
  <c r="J52" i="35" s="1"/>
  <c r="I32" i="35"/>
  <c r="I52" i="35" s="1"/>
  <c r="H32" i="35"/>
  <c r="M31" i="35"/>
  <c r="M51" i="35" s="1"/>
  <c r="L31" i="35"/>
  <c r="L51" i="35" s="1"/>
  <c r="K31" i="35"/>
  <c r="K51" i="35" s="1"/>
  <c r="J31" i="35"/>
  <c r="J51" i="35" s="1"/>
  <c r="I31" i="35"/>
  <c r="I51" i="35" s="1"/>
  <c r="H31" i="35"/>
  <c r="M30" i="35"/>
  <c r="M50" i="35" s="1"/>
  <c r="L30" i="35"/>
  <c r="L50" i="35" s="1"/>
  <c r="K30" i="35"/>
  <c r="K50" i="35" s="1"/>
  <c r="J30" i="35"/>
  <c r="J50" i="35" s="1"/>
  <c r="I30" i="35"/>
  <c r="I50" i="35" s="1"/>
  <c r="H30" i="35"/>
  <c r="M29" i="35"/>
  <c r="M49" i="35" s="1"/>
  <c r="L29" i="35"/>
  <c r="L49" i="35" s="1"/>
  <c r="K29" i="35"/>
  <c r="K49" i="35" s="1"/>
  <c r="J29" i="35"/>
  <c r="J49" i="35" s="1"/>
  <c r="I29" i="35"/>
  <c r="I49" i="35" s="1"/>
  <c r="H29" i="35"/>
  <c r="M27" i="35"/>
  <c r="M67" i="35" s="1"/>
  <c r="L27" i="35"/>
  <c r="K27" i="35"/>
  <c r="K67" i="35" s="1"/>
  <c r="J27" i="35"/>
  <c r="I27" i="35"/>
  <c r="I67" i="35" s="1"/>
  <c r="H27" i="35"/>
  <c r="M26" i="35"/>
  <c r="L26" i="35"/>
  <c r="K26" i="35"/>
  <c r="J26" i="35"/>
  <c r="I26" i="35"/>
  <c r="H26" i="35"/>
  <c r="M25" i="35"/>
  <c r="M65" i="35" s="1"/>
  <c r="L25" i="35"/>
  <c r="K25" i="35"/>
  <c r="K65" i="35" s="1"/>
  <c r="J25" i="35"/>
  <c r="I25" i="35"/>
  <c r="I65" i="35" s="1"/>
  <c r="H25" i="35"/>
  <c r="M24" i="35"/>
  <c r="L24" i="35"/>
  <c r="K24" i="35"/>
  <c r="J24" i="35"/>
  <c r="I24" i="35"/>
  <c r="H24" i="35"/>
  <c r="M23" i="35"/>
  <c r="M63" i="35" s="1"/>
  <c r="L23" i="35"/>
  <c r="K23" i="35"/>
  <c r="K63" i="35" s="1"/>
  <c r="J23" i="35"/>
  <c r="I23" i="35"/>
  <c r="I63" i="35" s="1"/>
  <c r="H23" i="35"/>
  <c r="M22" i="35"/>
  <c r="L22" i="35"/>
  <c r="K22" i="35"/>
  <c r="J22" i="35"/>
  <c r="I22" i="35"/>
  <c r="H22" i="35"/>
  <c r="M21" i="35"/>
  <c r="M61" i="35" s="1"/>
  <c r="L21" i="35"/>
  <c r="K21" i="35"/>
  <c r="K61" i="35" s="1"/>
  <c r="J21" i="35"/>
  <c r="I21" i="35"/>
  <c r="I61" i="35" s="1"/>
  <c r="H21" i="35"/>
  <c r="M20" i="35"/>
  <c r="L20" i="35"/>
  <c r="K20" i="35"/>
  <c r="J20" i="35"/>
  <c r="I20" i="35"/>
  <c r="H20" i="35"/>
  <c r="M19" i="35"/>
  <c r="M59" i="35" s="1"/>
  <c r="L19" i="35"/>
  <c r="K19" i="35"/>
  <c r="K59" i="35" s="1"/>
  <c r="J19" i="35"/>
  <c r="I19" i="35"/>
  <c r="I59" i="35" s="1"/>
  <c r="H19" i="35"/>
  <c r="M18" i="35"/>
  <c r="L18" i="35"/>
  <c r="K18" i="35"/>
  <c r="J18" i="35"/>
  <c r="I18" i="35"/>
  <c r="H18" i="35"/>
  <c r="M17" i="35"/>
  <c r="M57" i="35" s="1"/>
  <c r="L17" i="35"/>
  <c r="K17" i="35"/>
  <c r="K57" i="35" s="1"/>
  <c r="J17" i="35"/>
  <c r="I17" i="35"/>
  <c r="I57" i="35" s="1"/>
  <c r="H17" i="35"/>
  <c r="M16" i="35"/>
  <c r="L16" i="35"/>
  <c r="K16" i="35"/>
  <c r="J16" i="35"/>
  <c r="I16" i="35"/>
  <c r="H16" i="35"/>
  <c r="M15" i="35"/>
  <c r="M55" i="35" s="1"/>
  <c r="L15" i="35"/>
  <c r="K15" i="35"/>
  <c r="K55" i="35" s="1"/>
  <c r="J15" i="35"/>
  <c r="I15" i="35"/>
  <c r="I55" i="35" s="1"/>
  <c r="H15" i="35"/>
  <c r="M14" i="35"/>
  <c r="L14" i="35"/>
  <c r="K14" i="35"/>
  <c r="J14" i="35"/>
  <c r="I14" i="35"/>
  <c r="H14" i="35"/>
  <c r="M13" i="35"/>
  <c r="M53" i="35" s="1"/>
  <c r="L13" i="35"/>
  <c r="K13" i="35"/>
  <c r="K53" i="35" s="1"/>
  <c r="J13" i="35"/>
  <c r="I13" i="35"/>
  <c r="I53" i="35" s="1"/>
  <c r="H13" i="35"/>
  <c r="M12" i="35"/>
  <c r="L12" i="35"/>
  <c r="K12" i="35"/>
  <c r="J12" i="35"/>
  <c r="I12" i="35"/>
  <c r="H12" i="35"/>
  <c r="M11" i="35"/>
  <c r="L11" i="35"/>
  <c r="K11" i="35"/>
  <c r="J11" i="35"/>
  <c r="I11" i="35"/>
  <c r="H11" i="35"/>
  <c r="M10" i="35"/>
  <c r="L10" i="35"/>
  <c r="K10" i="35"/>
  <c r="J10" i="35"/>
  <c r="I10" i="35"/>
  <c r="H10" i="35"/>
  <c r="M9" i="35"/>
  <c r="L9" i="35"/>
  <c r="K9" i="35"/>
  <c r="J9" i="35"/>
  <c r="I9" i="35"/>
  <c r="H9" i="35"/>
  <c r="M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AK48" i="72"/>
  <c r="AL48" i="72"/>
  <c r="M49" i="72"/>
  <c r="N49" i="72"/>
  <c r="O49" i="72"/>
  <c r="P49" i="72"/>
  <c r="Q49" i="72"/>
  <c r="R49" i="72"/>
  <c r="S49" i="72"/>
  <c r="T49" i="72"/>
  <c r="U49" i="72"/>
  <c r="V49" i="72"/>
  <c r="W49" i="72"/>
  <c r="X49" i="72"/>
  <c r="Y49" i="72"/>
  <c r="Z49" i="72"/>
  <c r="AA49" i="72"/>
  <c r="AB49" i="72"/>
  <c r="AC49" i="72"/>
  <c r="AD49" i="72"/>
  <c r="AE49" i="72"/>
  <c r="AF49" i="72"/>
  <c r="AG49" i="72"/>
  <c r="AH49" i="72"/>
  <c r="AI49" i="72"/>
  <c r="AJ49" i="72"/>
  <c r="AK49" i="72"/>
  <c r="AL49" i="72"/>
  <c r="AM49" i="72"/>
  <c r="M50" i="72"/>
  <c r="N50" i="72"/>
  <c r="O50" i="72"/>
  <c r="P50" i="72"/>
  <c r="Q50" i="72"/>
  <c r="R50" i="72"/>
  <c r="S50" i="72"/>
  <c r="T50" i="72"/>
  <c r="U50" i="72"/>
  <c r="V50" i="72"/>
  <c r="W50" i="72"/>
  <c r="X50" i="72"/>
  <c r="Y50" i="72"/>
  <c r="Z50" i="72"/>
  <c r="AA50" i="72"/>
  <c r="AB50" i="72"/>
  <c r="AC50" i="72"/>
  <c r="AD50" i="72"/>
  <c r="AE50" i="72"/>
  <c r="AF50" i="72"/>
  <c r="AG50" i="72"/>
  <c r="AH50" i="72"/>
  <c r="AI50" i="72"/>
  <c r="AJ50" i="72"/>
  <c r="AK50" i="72"/>
  <c r="AL50" i="72"/>
  <c r="AM50" i="72"/>
  <c r="M51" i="72"/>
  <c r="N51" i="72"/>
  <c r="O51" i="72"/>
  <c r="P51" i="72"/>
  <c r="Q51" i="72"/>
  <c r="R51" i="72"/>
  <c r="S51" i="72"/>
  <c r="T51" i="72"/>
  <c r="U51" i="72"/>
  <c r="V51" i="72"/>
  <c r="W51" i="72"/>
  <c r="X51" i="72"/>
  <c r="Y51" i="72"/>
  <c r="Z51" i="72"/>
  <c r="AA51" i="72"/>
  <c r="AB51" i="72"/>
  <c r="AC51" i="72"/>
  <c r="AD51" i="72"/>
  <c r="AE51" i="72"/>
  <c r="AF51" i="72"/>
  <c r="AG51" i="72"/>
  <c r="AH51" i="72"/>
  <c r="AI51" i="72"/>
  <c r="AJ51" i="72"/>
  <c r="AK51" i="72"/>
  <c r="AL51" i="72"/>
  <c r="AM51" i="72"/>
  <c r="M52" i="72"/>
  <c r="N52" i="72"/>
  <c r="O52" i="72"/>
  <c r="P52" i="72"/>
  <c r="Q52" i="72"/>
  <c r="R52" i="72"/>
  <c r="S52" i="72"/>
  <c r="T52" i="72"/>
  <c r="U52" i="72"/>
  <c r="V52" i="72"/>
  <c r="W52" i="72"/>
  <c r="X52" i="72"/>
  <c r="Y52" i="72"/>
  <c r="Z52" i="72"/>
  <c r="AA52" i="72"/>
  <c r="AB52" i="72"/>
  <c r="AC52" i="72"/>
  <c r="AD52" i="72"/>
  <c r="AE52" i="72"/>
  <c r="AF52" i="72"/>
  <c r="AG52" i="72"/>
  <c r="AH52" i="72"/>
  <c r="AI52" i="72"/>
  <c r="AJ52" i="72"/>
  <c r="AK52" i="72"/>
  <c r="AL52" i="72"/>
  <c r="AM52" i="72"/>
  <c r="M53" i="72"/>
  <c r="N53" i="72"/>
  <c r="O53" i="72"/>
  <c r="P53" i="72"/>
  <c r="Q53" i="72"/>
  <c r="R53" i="72"/>
  <c r="S53" i="72"/>
  <c r="T53" i="72"/>
  <c r="U53" i="72"/>
  <c r="V53" i="72"/>
  <c r="W53" i="72"/>
  <c r="X53" i="72"/>
  <c r="Y53" i="72"/>
  <c r="Z53" i="72"/>
  <c r="AA53" i="72"/>
  <c r="AB53" i="72"/>
  <c r="AC53" i="72"/>
  <c r="AD53" i="72"/>
  <c r="AE53" i="72"/>
  <c r="AF53" i="72"/>
  <c r="AG53" i="72"/>
  <c r="AH53" i="72"/>
  <c r="AI53" i="72"/>
  <c r="AJ53" i="72"/>
  <c r="AK53" i="72"/>
  <c r="AL53" i="72"/>
  <c r="AM53" i="72"/>
  <c r="M54" i="72"/>
  <c r="N54" i="72"/>
  <c r="O54" i="72"/>
  <c r="P54" i="72"/>
  <c r="Q54" i="72"/>
  <c r="R54" i="72"/>
  <c r="S54" i="72"/>
  <c r="T54" i="72"/>
  <c r="U54" i="72"/>
  <c r="V54" i="72"/>
  <c r="W54" i="72"/>
  <c r="X54" i="72"/>
  <c r="Y54" i="72"/>
  <c r="Z54" i="72"/>
  <c r="AA54" i="72"/>
  <c r="AB54" i="72"/>
  <c r="AC54" i="72"/>
  <c r="AD54" i="72"/>
  <c r="AE54" i="72"/>
  <c r="AF54" i="72"/>
  <c r="AG54" i="72"/>
  <c r="AH54" i="72"/>
  <c r="AI54" i="72"/>
  <c r="AJ54" i="72"/>
  <c r="AK54" i="72"/>
  <c r="AL54" i="72"/>
  <c r="AM54" i="72"/>
  <c r="M28" i="72"/>
  <c r="N28" i="72"/>
  <c r="O28" i="72"/>
  <c r="P28" i="72"/>
  <c r="Q28" i="72"/>
  <c r="R28" i="72"/>
  <c r="S28" i="72"/>
  <c r="T28" i="72"/>
  <c r="U28" i="72"/>
  <c r="V28" i="72"/>
  <c r="W28" i="72"/>
  <c r="X28" i="72"/>
  <c r="Y28" i="72"/>
  <c r="Z28" i="72"/>
  <c r="AA28" i="72"/>
  <c r="AB28" i="72"/>
  <c r="AC28" i="72"/>
  <c r="AD28" i="72"/>
  <c r="AE28" i="72"/>
  <c r="AF28" i="72"/>
  <c r="AG28" i="72"/>
  <c r="AH28" i="72"/>
  <c r="AI28" i="72"/>
  <c r="AJ28" i="72"/>
  <c r="AK28" i="72"/>
  <c r="AL28" i="72"/>
  <c r="AM28" i="72"/>
  <c r="M9" i="72"/>
  <c r="N9" i="72"/>
  <c r="O9" i="72"/>
  <c r="P9" i="72"/>
  <c r="Q9" i="72"/>
  <c r="R9" i="72"/>
  <c r="S9" i="72"/>
  <c r="T9" i="72"/>
  <c r="U9" i="72"/>
  <c r="V9" i="72"/>
  <c r="W9" i="72"/>
  <c r="X9" i="72"/>
  <c r="Y9" i="72"/>
  <c r="Z9" i="72"/>
  <c r="AA9" i="72"/>
  <c r="AB9" i="72"/>
  <c r="AC9" i="72"/>
  <c r="AD9" i="72"/>
  <c r="AE9" i="72"/>
  <c r="AF9" i="72"/>
  <c r="AG9" i="72"/>
  <c r="AH9" i="72"/>
  <c r="AI9" i="72"/>
  <c r="AJ9" i="72"/>
  <c r="AK9" i="72"/>
  <c r="AL9" i="72"/>
  <c r="AM9" i="72"/>
  <c r="L54" i="72"/>
  <c r="K54" i="72"/>
  <c r="J54" i="72"/>
  <c r="I54" i="72"/>
  <c r="H54" i="72"/>
  <c r="G54" i="72"/>
  <c r="F54" i="72"/>
  <c r="E54" i="72"/>
  <c r="D54" i="72"/>
  <c r="C54" i="72"/>
  <c r="L53" i="72"/>
  <c r="K53" i="72"/>
  <c r="J53" i="72"/>
  <c r="I53" i="72"/>
  <c r="H53" i="72"/>
  <c r="G53" i="72"/>
  <c r="F53" i="72"/>
  <c r="E53" i="72"/>
  <c r="D53" i="72"/>
  <c r="C53" i="72"/>
  <c r="L52" i="72"/>
  <c r="K52" i="72"/>
  <c r="J52" i="72"/>
  <c r="I52" i="72"/>
  <c r="H52" i="72"/>
  <c r="G52" i="72"/>
  <c r="F52" i="72"/>
  <c r="E52" i="72"/>
  <c r="D52" i="72"/>
  <c r="C52" i="72"/>
  <c r="L51" i="72"/>
  <c r="K51" i="72"/>
  <c r="J51" i="72"/>
  <c r="I51" i="72"/>
  <c r="H51" i="72"/>
  <c r="G51" i="72"/>
  <c r="F51" i="72"/>
  <c r="E51" i="72"/>
  <c r="D51" i="72"/>
  <c r="C51" i="72"/>
  <c r="L50" i="72"/>
  <c r="K50" i="72"/>
  <c r="J50" i="72"/>
  <c r="I50" i="72"/>
  <c r="H50" i="72"/>
  <c r="G50" i="72"/>
  <c r="F50" i="72"/>
  <c r="E50" i="72"/>
  <c r="D50" i="72"/>
  <c r="C50" i="72"/>
  <c r="L49" i="72"/>
  <c r="K49" i="72"/>
  <c r="J49" i="72"/>
  <c r="I49" i="72"/>
  <c r="H49" i="72"/>
  <c r="G49" i="72"/>
  <c r="F49" i="72"/>
  <c r="E49" i="72"/>
  <c r="D49" i="72"/>
  <c r="C49" i="72"/>
  <c r="L48" i="72"/>
  <c r="K48" i="72"/>
  <c r="J48" i="72"/>
  <c r="I48" i="72"/>
  <c r="H48" i="72"/>
  <c r="G48" i="72"/>
  <c r="F48" i="72"/>
  <c r="E48" i="72"/>
  <c r="D48" i="72"/>
  <c r="C48" i="72"/>
  <c r="L28" i="72"/>
  <c r="K28" i="72"/>
  <c r="J28" i="72"/>
  <c r="I28" i="72"/>
  <c r="H28" i="72"/>
  <c r="G28" i="72"/>
  <c r="F28" i="72"/>
  <c r="E28" i="72"/>
  <c r="D28" i="72"/>
  <c r="C28" i="72"/>
  <c r="L9" i="72"/>
  <c r="K9" i="72"/>
  <c r="J9" i="72"/>
  <c r="I9" i="72"/>
  <c r="H9" i="72"/>
  <c r="G9" i="72"/>
  <c r="F9" i="72"/>
  <c r="E9" i="72"/>
  <c r="D9" i="72"/>
  <c r="C9" i="72"/>
  <c r="F22" i="20"/>
  <c r="E22" i="20"/>
  <c r="D22" i="20"/>
  <c r="C22" i="20"/>
  <c r="F11" i="20"/>
  <c r="E11" i="20"/>
  <c r="D11" i="20"/>
  <c r="C11" i="20"/>
  <c r="F10" i="20"/>
  <c r="E10" i="20"/>
  <c r="D10" i="20"/>
  <c r="C10" i="20"/>
  <c r="F22" i="19"/>
  <c r="E22" i="19"/>
  <c r="D22" i="19"/>
  <c r="C22" i="19"/>
  <c r="F11" i="19"/>
  <c r="E11" i="19"/>
  <c r="D11" i="19"/>
  <c r="C11" i="19"/>
  <c r="F10" i="19"/>
  <c r="E10" i="19"/>
  <c r="D10" i="19"/>
  <c r="C10" i="19"/>
  <c r="F22" i="18"/>
  <c r="E22" i="18"/>
  <c r="D22" i="18"/>
  <c r="C22" i="18"/>
  <c r="F11" i="18"/>
  <c r="E11" i="18"/>
  <c r="D11" i="18"/>
  <c r="C11" i="18"/>
  <c r="F10" i="18"/>
  <c r="E10" i="18"/>
  <c r="D10" i="18"/>
  <c r="C10" i="18"/>
  <c r="F22" i="17"/>
  <c r="E22" i="17"/>
  <c r="D22" i="17"/>
  <c r="C22" i="17"/>
  <c r="F11" i="17"/>
  <c r="E11" i="17"/>
  <c r="D11" i="17"/>
  <c r="C11" i="17"/>
  <c r="F10" i="17"/>
  <c r="E10" i="17"/>
  <c r="D10" i="17"/>
  <c r="C10" i="17"/>
  <c r="F22" i="16"/>
  <c r="E22" i="16"/>
  <c r="D22" i="16"/>
  <c r="C22" i="16"/>
  <c r="F11" i="16"/>
  <c r="E11" i="16"/>
  <c r="D11" i="16"/>
  <c r="C11" i="16"/>
  <c r="F10" i="16"/>
  <c r="E10" i="16"/>
  <c r="D10" i="16"/>
  <c r="C10" i="16"/>
  <c r="F22" i="15"/>
  <c r="E22" i="15"/>
  <c r="D22" i="15"/>
  <c r="C22" i="15"/>
  <c r="F11" i="15"/>
  <c r="E11" i="15"/>
  <c r="D11" i="15"/>
  <c r="C11" i="15"/>
  <c r="F10" i="15"/>
  <c r="E10" i="15"/>
  <c r="D10" i="15"/>
  <c r="C10" i="15"/>
  <c r="C22" i="2"/>
  <c r="C11" i="2"/>
  <c r="C10" i="2"/>
  <c r="D22" i="2"/>
  <c r="D11" i="2"/>
  <c r="D10" i="2"/>
  <c r="E10" i="2"/>
  <c r="E11" i="2"/>
  <c r="E22" i="2"/>
  <c r="F22" i="2"/>
  <c r="F11" i="2"/>
  <c r="F10" i="2"/>
  <c r="J37" i="72" l="1"/>
  <c r="C37" i="72"/>
  <c r="K37" i="72"/>
  <c r="AL37" i="72"/>
  <c r="AD37" i="72"/>
  <c r="V37" i="72"/>
  <c r="N37" i="72"/>
  <c r="D37" i="72"/>
  <c r="AK37" i="72"/>
  <c r="AC37" i="72"/>
  <c r="U37" i="72"/>
  <c r="M37" i="72"/>
  <c r="H37" i="72"/>
  <c r="B9" i="72"/>
  <c r="B18" i="72" s="1"/>
  <c r="E37" i="72"/>
  <c r="AC18" i="72"/>
  <c r="M18" i="72"/>
  <c r="AF37" i="72"/>
  <c r="X37" i="72"/>
  <c r="P37" i="72"/>
  <c r="F37" i="72"/>
  <c r="T18" i="72"/>
  <c r="AM37" i="72"/>
  <c r="AE37" i="72"/>
  <c r="W37" i="72"/>
  <c r="O37" i="72"/>
  <c r="B16" i="74"/>
  <c r="B54" i="74" s="1"/>
  <c r="B15" i="74"/>
  <c r="B53" i="74" s="1"/>
  <c r="B14" i="74"/>
  <c r="B52" i="74" s="1"/>
  <c r="B13" i="74"/>
  <c r="B51" i="74" s="1"/>
  <c r="B12" i="74"/>
  <c r="B50" i="74" s="1"/>
  <c r="B11" i="74"/>
  <c r="B49" i="74" s="1"/>
  <c r="M9" i="74"/>
  <c r="M28" i="74" s="1"/>
  <c r="J9" i="74"/>
  <c r="J47" i="74" s="1"/>
  <c r="G9" i="74"/>
  <c r="G47" i="74" s="1"/>
  <c r="F9" i="74"/>
  <c r="F47" i="74" s="1"/>
  <c r="C9" i="74"/>
  <c r="C47" i="74" s="1"/>
  <c r="B10" i="74"/>
  <c r="B29" i="74" s="1"/>
  <c r="B19" i="74"/>
  <c r="B38" i="74"/>
  <c r="B28" i="72"/>
  <c r="B37" i="72" s="1"/>
  <c r="AM47" i="72"/>
  <c r="G47" i="72"/>
  <c r="AK47" i="72"/>
  <c r="AG47" i="72"/>
  <c r="AC47" i="72"/>
  <c r="Y47" i="72"/>
  <c r="U47" i="72"/>
  <c r="Q47" i="72"/>
  <c r="M47" i="72"/>
  <c r="AJ47" i="72"/>
  <c r="AF47" i="72"/>
  <c r="AB47" i="72"/>
  <c r="X47" i="72"/>
  <c r="T47" i="72"/>
  <c r="P47" i="72"/>
  <c r="AI47" i="72"/>
  <c r="AE47" i="72"/>
  <c r="AA47" i="72"/>
  <c r="W47" i="72"/>
  <c r="S47" i="72"/>
  <c r="O47" i="72"/>
  <c r="AL47" i="72"/>
  <c r="AH47" i="72"/>
  <c r="AD47" i="72"/>
  <c r="Z47" i="72"/>
  <c r="V47" i="72"/>
  <c r="R47" i="72"/>
  <c r="N47" i="72"/>
  <c r="B52" i="72"/>
  <c r="E47" i="72"/>
  <c r="I47" i="72"/>
  <c r="B48" i="72"/>
  <c r="K47" i="72"/>
  <c r="H47" i="72"/>
  <c r="D47" i="72"/>
  <c r="L47" i="72"/>
  <c r="B53" i="72"/>
  <c r="C47" i="72"/>
  <c r="J47" i="72"/>
  <c r="B51" i="72"/>
  <c r="B50" i="72"/>
  <c r="B54" i="72"/>
  <c r="F47" i="72"/>
  <c r="B49" i="72"/>
  <c r="AB18" i="72" l="1"/>
  <c r="U18" i="72"/>
  <c r="AK18" i="72"/>
  <c r="G18" i="72"/>
  <c r="Z18" i="72"/>
  <c r="AA18" i="72"/>
  <c r="E18" i="72"/>
  <c r="D18" i="72"/>
  <c r="AA37" i="72"/>
  <c r="P18" i="72"/>
  <c r="AJ18" i="72"/>
  <c r="T37" i="72"/>
  <c r="AJ37" i="72"/>
  <c r="Y18" i="72"/>
  <c r="I37" i="72"/>
  <c r="C18" i="72"/>
  <c r="J18" i="72"/>
  <c r="Y37" i="72"/>
  <c r="N18" i="72"/>
  <c r="AH18" i="72"/>
  <c r="F18" i="72"/>
  <c r="Z37" i="72"/>
  <c r="O18" i="72"/>
  <c r="AE18" i="72"/>
  <c r="G37" i="72"/>
  <c r="AF18" i="72"/>
  <c r="AL18" i="72"/>
  <c r="R18" i="72"/>
  <c r="S18" i="72"/>
  <c r="AI18" i="72"/>
  <c r="S37" i="72"/>
  <c r="AI37" i="72"/>
  <c r="X18" i="72"/>
  <c r="H18" i="72"/>
  <c r="AB37" i="72"/>
  <c r="Q18" i="72"/>
  <c r="AG18" i="72"/>
  <c r="K18" i="72"/>
  <c r="AD18" i="72"/>
  <c r="Q37" i="72"/>
  <c r="AG37" i="72"/>
  <c r="V18" i="72"/>
  <c r="L37" i="72"/>
  <c r="R37" i="72"/>
  <c r="AH37" i="72"/>
  <c r="W18" i="72"/>
  <c r="AM18" i="72"/>
  <c r="I18" i="72"/>
  <c r="L18" i="72"/>
  <c r="B35" i="74"/>
  <c r="B34" i="74"/>
  <c r="B33" i="74"/>
  <c r="J28" i="74"/>
  <c r="B32" i="74"/>
  <c r="B31" i="74"/>
  <c r="M47" i="74"/>
  <c r="B30" i="74"/>
  <c r="F28" i="74"/>
  <c r="C28" i="74"/>
  <c r="B48" i="74"/>
  <c r="G28" i="74"/>
  <c r="B9" i="74"/>
  <c r="B28" i="74" s="1"/>
  <c r="B47" i="72"/>
  <c r="B28" i="5"/>
  <c r="S36" i="12" l="1"/>
  <c r="R31" i="12"/>
  <c r="P31" i="12"/>
  <c r="P33" i="12"/>
  <c r="S33" i="12"/>
  <c r="O33" i="12"/>
  <c r="R33" i="12"/>
  <c r="P32" i="12"/>
  <c r="S32" i="12"/>
  <c r="O32" i="12"/>
  <c r="O34" i="12"/>
  <c r="R34" i="12"/>
  <c r="S43" i="12"/>
  <c r="O43" i="12"/>
  <c r="O47" i="12"/>
  <c r="B47" i="74"/>
  <c r="G10" i="2"/>
  <c r="B23" i="57"/>
  <c r="B23" i="71"/>
  <c r="B9" i="71" s="1"/>
  <c r="B16" i="71"/>
  <c r="C23" i="60"/>
  <c r="B23" i="60"/>
  <c r="C16" i="60"/>
  <c r="B16" i="60"/>
  <c r="E16" i="60" s="1"/>
  <c r="F16" i="60" s="1"/>
  <c r="C23" i="59"/>
  <c r="D23" i="59" s="1"/>
  <c r="B23" i="59"/>
  <c r="C16" i="59"/>
  <c r="B16" i="59"/>
  <c r="B23" i="58"/>
  <c r="B16" i="58"/>
  <c r="D16" i="58" s="1"/>
  <c r="C23" i="56"/>
  <c r="B23" i="56"/>
  <c r="B9" i="56" s="1"/>
  <c r="C16" i="56"/>
  <c r="C9" i="56" s="1"/>
  <c r="B16" i="56"/>
  <c r="C23" i="57"/>
  <c r="C16" i="57"/>
  <c r="B16" i="57"/>
  <c r="E14" i="71"/>
  <c r="B14" i="71"/>
  <c r="B13" i="71"/>
  <c r="D13" i="71" s="1"/>
  <c r="B12" i="71"/>
  <c r="D12" i="71" s="1"/>
  <c r="B11" i="71"/>
  <c r="B10" i="71"/>
  <c r="D10" i="71" s="1"/>
  <c r="C14" i="60"/>
  <c r="B14" i="60"/>
  <c r="D14" i="60" s="1"/>
  <c r="C13" i="60"/>
  <c r="D13" i="60" s="1"/>
  <c r="B13" i="60"/>
  <c r="C12" i="60"/>
  <c r="B12" i="60"/>
  <c r="E12" i="60" s="1"/>
  <c r="F12" i="60" s="1"/>
  <c r="C11" i="60"/>
  <c r="B11" i="60"/>
  <c r="E11" i="60" s="1"/>
  <c r="F11" i="60" s="1"/>
  <c r="C10" i="60"/>
  <c r="B10" i="60"/>
  <c r="D10" i="60" s="1"/>
  <c r="C14" i="59"/>
  <c r="B14" i="59"/>
  <c r="C13" i="59"/>
  <c r="E13" i="59" s="1"/>
  <c r="F13" i="59" s="1"/>
  <c r="B13" i="59"/>
  <c r="C12" i="59"/>
  <c r="B12" i="59"/>
  <c r="C11" i="59"/>
  <c r="B11" i="59"/>
  <c r="C10" i="59"/>
  <c r="B10" i="59"/>
  <c r="D13" i="58"/>
  <c r="E12" i="58"/>
  <c r="F12" i="58" s="1"/>
  <c r="E11" i="58"/>
  <c r="F11" i="58" s="1"/>
  <c r="D10" i="58"/>
  <c r="C9" i="58"/>
  <c r="C14" i="56"/>
  <c r="D14" i="56" s="1"/>
  <c r="B14" i="56"/>
  <c r="C13" i="56"/>
  <c r="B13" i="56"/>
  <c r="C12" i="56"/>
  <c r="D12" i="56" s="1"/>
  <c r="B12" i="56"/>
  <c r="C11" i="56"/>
  <c r="B11" i="56"/>
  <c r="C10" i="56"/>
  <c r="D10" i="56" s="1"/>
  <c r="B10" i="56"/>
  <c r="C14" i="57"/>
  <c r="B14" i="57"/>
  <c r="C13" i="57"/>
  <c r="B13" i="57"/>
  <c r="C12" i="57"/>
  <c r="B12" i="57"/>
  <c r="C11" i="57"/>
  <c r="B11" i="57"/>
  <c r="C10" i="57"/>
  <c r="B10" i="57"/>
  <c r="C14" i="54"/>
  <c r="B14" i="54"/>
  <c r="E14" i="54" s="1"/>
  <c r="F14" i="54" s="1"/>
  <c r="C13" i="54"/>
  <c r="B13" i="54"/>
  <c r="C12" i="54"/>
  <c r="B12" i="54"/>
  <c r="D12" i="54" s="1"/>
  <c r="C11" i="54"/>
  <c r="B11" i="54"/>
  <c r="E11" i="54" s="1"/>
  <c r="F11" i="54" s="1"/>
  <c r="C10" i="54"/>
  <c r="B10" i="54"/>
  <c r="E10" i="54" s="1"/>
  <c r="F10" i="54" s="1"/>
  <c r="C23" i="54"/>
  <c r="B23" i="54"/>
  <c r="D23" i="54" s="1"/>
  <c r="C16" i="54"/>
  <c r="B16" i="54"/>
  <c r="D23" i="71"/>
  <c r="E16" i="71"/>
  <c r="D14" i="71"/>
  <c r="E12" i="71"/>
  <c r="E11" i="71"/>
  <c r="E10" i="71"/>
  <c r="F28" i="60"/>
  <c r="E28" i="60"/>
  <c r="D28" i="60"/>
  <c r="E27" i="60"/>
  <c r="F27" i="60" s="1"/>
  <c r="D27" i="60"/>
  <c r="E26" i="60"/>
  <c r="F26" i="60" s="1"/>
  <c r="D26" i="60"/>
  <c r="E25" i="60"/>
  <c r="F25" i="60" s="1"/>
  <c r="D25" i="60"/>
  <c r="E24" i="60"/>
  <c r="F24" i="60" s="1"/>
  <c r="D24" i="60"/>
  <c r="D23" i="60"/>
  <c r="E21" i="60"/>
  <c r="F21" i="60" s="1"/>
  <c r="D21" i="60"/>
  <c r="E20" i="60"/>
  <c r="F20" i="60" s="1"/>
  <c r="D20" i="60"/>
  <c r="E19" i="60"/>
  <c r="F19" i="60" s="1"/>
  <c r="D19" i="60"/>
  <c r="E18" i="60"/>
  <c r="F18" i="60" s="1"/>
  <c r="D18" i="60"/>
  <c r="E17" i="60"/>
  <c r="F17" i="60" s="1"/>
  <c r="D17" i="60"/>
  <c r="E28" i="59"/>
  <c r="F28" i="59" s="1"/>
  <c r="D28" i="59"/>
  <c r="E27" i="59"/>
  <c r="F27" i="59" s="1"/>
  <c r="D27" i="59"/>
  <c r="E26" i="59"/>
  <c r="F26" i="59" s="1"/>
  <c r="D26" i="59"/>
  <c r="E25" i="59"/>
  <c r="F25" i="59" s="1"/>
  <c r="D25" i="59"/>
  <c r="E24" i="59"/>
  <c r="F24" i="59" s="1"/>
  <c r="D24" i="59"/>
  <c r="E21" i="59"/>
  <c r="F21" i="59" s="1"/>
  <c r="D21" i="59"/>
  <c r="E20" i="59"/>
  <c r="F20" i="59" s="1"/>
  <c r="D20" i="59"/>
  <c r="E19" i="59"/>
  <c r="F19" i="59" s="1"/>
  <c r="D19" i="59"/>
  <c r="E18" i="59"/>
  <c r="F18" i="59" s="1"/>
  <c r="D18" i="59"/>
  <c r="E17" i="59"/>
  <c r="F17" i="59" s="1"/>
  <c r="D17" i="59"/>
  <c r="D16" i="59"/>
  <c r="D11" i="59"/>
  <c r="D14" i="58"/>
  <c r="E28" i="56"/>
  <c r="F28" i="56" s="1"/>
  <c r="D28" i="56"/>
  <c r="E27" i="56"/>
  <c r="F27" i="56" s="1"/>
  <c r="D27" i="56"/>
  <c r="E26" i="56"/>
  <c r="F26" i="56" s="1"/>
  <c r="D26" i="56"/>
  <c r="E25" i="56"/>
  <c r="F25" i="56" s="1"/>
  <c r="D25" i="56"/>
  <c r="E24" i="56"/>
  <c r="F24" i="56" s="1"/>
  <c r="D24" i="56"/>
  <c r="E23" i="56"/>
  <c r="F23" i="56" s="1"/>
  <c r="E21" i="56"/>
  <c r="F21" i="56" s="1"/>
  <c r="D21" i="56"/>
  <c r="E20" i="56"/>
  <c r="F20" i="56" s="1"/>
  <c r="D20" i="56"/>
  <c r="E19" i="56"/>
  <c r="F19" i="56" s="1"/>
  <c r="D19" i="56"/>
  <c r="E18" i="56"/>
  <c r="F18" i="56" s="1"/>
  <c r="D18" i="56"/>
  <c r="E17" i="56"/>
  <c r="F17" i="56" s="1"/>
  <c r="D17" i="56"/>
  <c r="E16" i="56"/>
  <c r="F16" i="56" s="1"/>
  <c r="E13" i="56"/>
  <c r="F13" i="56" s="1"/>
  <c r="D13" i="56"/>
  <c r="E11" i="56"/>
  <c r="F11" i="56" s="1"/>
  <c r="D11" i="56"/>
  <c r="E28" i="57"/>
  <c r="F28" i="57" s="1"/>
  <c r="D28" i="57"/>
  <c r="E27" i="57"/>
  <c r="F27" i="57" s="1"/>
  <c r="D27" i="57"/>
  <c r="E26" i="57"/>
  <c r="F26" i="57" s="1"/>
  <c r="D26" i="57"/>
  <c r="E25" i="57"/>
  <c r="F25" i="57" s="1"/>
  <c r="D25" i="57"/>
  <c r="E24" i="57"/>
  <c r="F24" i="57" s="1"/>
  <c r="D24" i="57"/>
  <c r="E21" i="57"/>
  <c r="F21" i="57" s="1"/>
  <c r="D21" i="57"/>
  <c r="E20" i="57"/>
  <c r="F20" i="57" s="1"/>
  <c r="D20" i="57"/>
  <c r="E19" i="57"/>
  <c r="F19" i="57" s="1"/>
  <c r="D19" i="57"/>
  <c r="E18" i="57"/>
  <c r="F18" i="57" s="1"/>
  <c r="D18" i="57"/>
  <c r="E17" i="57"/>
  <c r="F17" i="57" s="1"/>
  <c r="D17" i="57"/>
  <c r="E16" i="57"/>
  <c r="F16" i="57" s="1"/>
  <c r="D16" i="57"/>
  <c r="E11" i="57"/>
  <c r="F11" i="57" s="1"/>
  <c r="E28" i="54"/>
  <c r="F28" i="54" s="1"/>
  <c r="D28" i="54"/>
  <c r="E27" i="54"/>
  <c r="F27" i="54" s="1"/>
  <c r="D27" i="54"/>
  <c r="E26" i="54"/>
  <c r="F26" i="54" s="1"/>
  <c r="D26" i="54"/>
  <c r="E25" i="54"/>
  <c r="F25" i="54" s="1"/>
  <c r="D25" i="54"/>
  <c r="E24" i="54"/>
  <c r="F24" i="54" s="1"/>
  <c r="D24" i="54"/>
  <c r="E21" i="54"/>
  <c r="F21" i="54" s="1"/>
  <c r="D21" i="54"/>
  <c r="E20" i="54"/>
  <c r="F20" i="54" s="1"/>
  <c r="D20" i="54"/>
  <c r="E19" i="54"/>
  <c r="F19" i="54" s="1"/>
  <c r="D19" i="54"/>
  <c r="E18" i="54"/>
  <c r="F18" i="54" s="1"/>
  <c r="D18" i="54"/>
  <c r="E17" i="54"/>
  <c r="F17" i="54" s="1"/>
  <c r="D17" i="54"/>
  <c r="D14" i="54"/>
  <c r="E12" i="54"/>
  <c r="F12" i="54" s="1"/>
  <c r="C19" i="43"/>
  <c r="D19" i="43"/>
  <c r="D21" i="43"/>
  <c r="C17" i="45"/>
  <c r="D17" i="45"/>
  <c r="D19" i="45"/>
  <c r="C21" i="45"/>
  <c r="D21" i="45"/>
  <c r="E32" i="43"/>
  <c r="B14" i="43"/>
  <c r="C21" i="43" s="1"/>
  <c r="B13" i="43"/>
  <c r="C20" i="43" s="1"/>
  <c r="B12" i="43"/>
  <c r="B11" i="43"/>
  <c r="C18" i="43" s="1"/>
  <c r="B10" i="43"/>
  <c r="C17" i="43" s="1"/>
  <c r="D9" i="43"/>
  <c r="C9" i="43"/>
  <c r="B14" i="45"/>
  <c r="B13" i="45"/>
  <c r="C20" i="45" s="1"/>
  <c r="B12" i="45"/>
  <c r="C19" i="45" s="1"/>
  <c r="B11" i="45"/>
  <c r="C18" i="45" s="1"/>
  <c r="B10" i="45"/>
  <c r="D9" i="45"/>
  <c r="C9" i="45"/>
  <c r="B14" i="47"/>
  <c r="B13" i="47"/>
  <c r="B12" i="47"/>
  <c r="B11" i="47"/>
  <c r="B10" i="47"/>
  <c r="D9" i="47"/>
  <c r="C9" i="47"/>
  <c r="G17" i="47"/>
  <c r="G14" i="47"/>
  <c r="F14" i="47"/>
  <c r="E14" i="47"/>
  <c r="G13" i="47"/>
  <c r="F13" i="47"/>
  <c r="E13" i="47"/>
  <c r="G12" i="47"/>
  <c r="F12" i="47"/>
  <c r="E12" i="47"/>
  <c r="G11" i="47"/>
  <c r="F11" i="47"/>
  <c r="E11" i="47"/>
  <c r="G10" i="47"/>
  <c r="F10" i="47"/>
  <c r="E10" i="47"/>
  <c r="G14" i="46"/>
  <c r="F14" i="46"/>
  <c r="E14" i="46"/>
  <c r="D14" i="46"/>
  <c r="C14" i="46"/>
  <c r="G13" i="46"/>
  <c r="F13" i="46"/>
  <c r="E13" i="46"/>
  <c r="D13" i="46"/>
  <c r="C13" i="46"/>
  <c r="G12" i="46"/>
  <c r="F12" i="46"/>
  <c r="E12" i="46"/>
  <c r="D12" i="46"/>
  <c r="C12" i="46"/>
  <c r="G11" i="46"/>
  <c r="F11" i="46"/>
  <c r="E11" i="46"/>
  <c r="D11" i="46"/>
  <c r="C11" i="46"/>
  <c r="G10" i="46"/>
  <c r="F10" i="46"/>
  <c r="E10" i="46"/>
  <c r="D10" i="46"/>
  <c r="C10" i="46"/>
  <c r="G14" i="45"/>
  <c r="F14" i="45"/>
  <c r="E14" i="45"/>
  <c r="G13" i="45"/>
  <c r="F13" i="45"/>
  <c r="E13" i="45"/>
  <c r="G12" i="45"/>
  <c r="F12" i="45"/>
  <c r="E12" i="45"/>
  <c r="G11" i="45"/>
  <c r="F11" i="45"/>
  <c r="E11" i="45"/>
  <c r="G10" i="45"/>
  <c r="F10" i="45"/>
  <c r="E10" i="45"/>
  <c r="G14" i="44"/>
  <c r="F14" i="44"/>
  <c r="E14" i="44"/>
  <c r="D14" i="44"/>
  <c r="C14" i="44"/>
  <c r="G13" i="44"/>
  <c r="F13" i="44"/>
  <c r="E13" i="44"/>
  <c r="D13" i="44"/>
  <c r="C13" i="44"/>
  <c r="G12" i="44"/>
  <c r="F12" i="44"/>
  <c r="E12" i="44"/>
  <c r="D12" i="44"/>
  <c r="C12" i="44"/>
  <c r="G11" i="44"/>
  <c r="F11" i="44"/>
  <c r="E11" i="44"/>
  <c r="D11" i="44"/>
  <c r="C11" i="44"/>
  <c r="G10" i="44"/>
  <c r="F10" i="44"/>
  <c r="E10" i="44"/>
  <c r="D10" i="44"/>
  <c r="C10" i="44"/>
  <c r="G14" i="43"/>
  <c r="F14" i="43"/>
  <c r="E14" i="43"/>
  <c r="G13" i="43"/>
  <c r="F13" i="43"/>
  <c r="E13" i="43"/>
  <c r="G12" i="43"/>
  <c r="F12" i="43"/>
  <c r="E12" i="43"/>
  <c r="G11" i="43"/>
  <c r="F11" i="43"/>
  <c r="E11" i="43"/>
  <c r="G10" i="43"/>
  <c r="F10" i="43"/>
  <c r="E10" i="43"/>
  <c r="G14" i="42"/>
  <c r="F14" i="42"/>
  <c r="E14" i="42"/>
  <c r="D14" i="42"/>
  <c r="C14" i="42"/>
  <c r="G13" i="42"/>
  <c r="F13" i="42"/>
  <c r="E13" i="42"/>
  <c r="D13" i="42"/>
  <c r="C13" i="42"/>
  <c r="G12" i="42"/>
  <c r="F12" i="42"/>
  <c r="E12" i="42"/>
  <c r="D12" i="42"/>
  <c r="C12" i="42"/>
  <c r="G11" i="42"/>
  <c r="F11" i="42"/>
  <c r="E11" i="42"/>
  <c r="D11" i="42"/>
  <c r="C11" i="42"/>
  <c r="G10" i="42"/>
  <c r="F10" i="42"/>
  <c r="E10" i="42"/>
  <c r="D10" i="42"/>
  <c r="C10" i="42"/>
  <c r="G14" i="41"/>
  <c r="F14" i="41"/>
  <c r="E14" i="41"/>
  <c r="D14" i="41"/>
  <c r="C14" i="41"/>
  <c r="G13" i="41"/>
  <c r="F13" i="41"/>
  <c r="E13" i="41"/>
  <c r="D13" i="41"/>
  <c r="C13" i="41"/>
  <c r="G12" i="41"/>
  <c r="F12" i="41"/>
  <c r="E12" i="41"/>
  <c r="D12" i="41"/>
  <c r="C12" i="41"/>
  <c r="G11" i="41"/>
  <c r="F11" i="41"/>
  <c r="E11" i="41"/>
  <c r="D11" i="41"/>
  <c r="C11" i="41"/>
  <c r="D10" i="41"/>
  <c r="E10" i="41"/>
  <c r="F10" i="41"/>
  <c r="G10" i="41"/>
  <c r="C10" i="41"/>
  <c r="S47" i="12" l="1"/>
  <c r="Q31" i="12"/>
  <c r="S39" i="12"/>
  <c r="O46" i="12"/>
  <c r="S34" i="12"/>
  <c r="O35" i="12"/>
  <c r="P47" i="12"/>
  <c r="R47" i="12"/>
  <c r="P43" i="12"/>
  <c r="R43" i="12"/>
  <c r="S46" i="12"/>
  <c r="S42" i="12"/>
  <c r="S44" i="12"/>
  <c r="Q47" i="12"/>
  <c r="Q43" i="12"/>
  <c r="Q46" i="12"/>
  <c r="Q42" i="12"/>
  <c r="R45" i="12"/>
  <c r="S45" i="12"/>
  <c r="P44" i="12"/>
  <c r="O42" i="12"/>
  <c r="O44" i="12"/>
  <c r="P46" i="12"/>
  <c r="R46" i="12"/>
  <c r="P42" i="12"/>
  <c r="R42" i="12"/>
  <c r="Q45" i="12"/>
  <c r="P45" i="12"/>
  <c r="R44" i="12"/>
  <c r="Q44" i="12"/>
  <c r="O45" i="12"/>
  <c r="O37" i="12"/>
  <c r="O38" i="12"/>
  <c r="S38" i="12"/>
  <c r="S35" i="12"/>
  <c r="Q38" i="12"/>
  <c r="Q32" i="12"/>
  <c r="R37" i="12"/>
  <c r="R40" i="12"/>
  <c r="S40" i="12"/>
  <c r="O36" i="12"/>
  <c r="P36" i="12"/>
  <c r="P39" i="12"/>
  <c r="Q35" i="12"/>
  <c r="P34" i="12"/>
  <c r="O31" i="12"/>
  <c r="O39" i="12"/>
  <c r="P38" i="12"/>
  <c r="R38" i="12"/>
  <c r="Q34" i="12"/>
  <c r="R32" i="12"/>
  <c r="Q37" i="12"/>
  <c r="P37" i="12"/>
  <c r="Q33" i="12"/>
  <c r="S31" i="12"/>
  <c r="Q40" i="12"/>
  <c r="P40" i="12"/>
  <c r="R36" i="12"/>
  <c r="Q36" i="12"/>
  <c r="R39" i="12"/>
  <c r="Q39" i="12"/>
  <c r="P35" i="12"/>
  <c r="R35" i="12"/>
  <c r="S37" i="12"/>
  <c r="O40" i="12"/>
  <c r="C9" i="57"/>
  <c r="D10" i="54"/>
  <c r="E23" i="54"/>
  <c r="F23" i="54" s="1"/>
  <c r="B9" i="58"/>
  <c r="E9" i="58" s="1"/>
  <c r="F9" i="58" s="1"/>
  <c r="E16" i="58"/>
  <c r="F16" i="58" s="1"/>
  <c r="D23" i="58"/>
  <c r="E10" i="59"/>
  <c r="F10" i="59" s="1"/>
  <c r="D12" i="59"/>
  <c r="E14" i="59"/>
  <c r="F14" i="59" s="1"/>
  <c r="E16" i="59"/>
  <c r="F16" i="59" s="1"/>
  <c r="D16" i="60"/>
  <c r="D11" i="71"/>
  <c r="E13" i="71"/>
  <c r="F13" i="71" s="1"/>
  <c r="D11" i="60"/>
  <c r="E13" i="60"/>
  <c r="F13" i="60" s="1"/>
  <c r="E10" i="60"/>
  <c r="F10" i="60" s="1"/>
  <c r="D12" i="60"/>
  <c r="E14" i="60"/>
  <c r="F14" i="60" s="1"/>
  <c r="E23" i="60"/>
  <c r="F23" i="60" s="1"/>
  <c r="E23" i="58"/>
  <c r="F23" i="58" s="1"/>
  <c r="D23" i="56"/>
  <c r="E10" i="56"/>
  <c r="F10" i="56" s="1"/>
  <c r="E14" i="56"/>
  <c r="F14" i="56" s="1"/>
  <c r="D13" i="57"/>
  <c r="D23" i="57"/>
  <c r="D11" i="54"/>
  <c r="D13" i="54"/>
  <c r="E16" i="54"/>
  <c r="F16" i="54" s="1"/>
  <c r="C9" i="54"/>
  <c r="D16" i="54"/>
  <c r="E13" i="54"/>
  <c r="F13" i="54" s="1"/>
  <c r="D16" i="71"/>
  <c r="B9" i="60"/>
  <c r="E11" i="59"/>
  <c r="F11" i="59" s="1"/>
  <c r="D13" i="59"/>
  <c r="B9" i="59"/>
  <c r="D10" i="59"/>
  <c r="E12" i="59"/>
  <c r="F12" i="59" s="1"/>
  <c r="D14" i="59"/>
  <c r="C9" i="59"/>
  <c r="D9" i="59" s="1"/>
  <c r="E10" i="58"/>
  <c r="F10" i="58" s="1"/>
  <c r="D12" i="58"/>
  <c r="E14" i="58"/>
  <c r="F14" i="58" s="1"/>
  <c r="D11" i="58"/>
  <c r="E13" i="58"/>
  <c r="F13" i="58" s="1"/>
  <c r="D16" i="56"/>
  <c r="E9" i="56"/>
  <c r="F9" i="56" s="1"/>
  <c r="E12" i="56"/>
  <c r="F12" i="56" s="1"/>
  <c r="E10" i="57"/>
  <c r="F10" i="57" s="1"/>
  <c r="D12" i="57"/>
  <c r="E14" i="57"/>
  <c r="F14" i="57" s="1"/>
  <c r="D11" i="57"/>
  <c r="E13" i="57"/>
  <c r="F13" i="57" s="1"/>
  <c r="D10" i="57"/>
  <c r="D14" i="57"/>
  <c r="E12" i="57"/>
  <c r="F12" i="57" s="1"/>
  <c r="B9" i="57"/>
  <c r="E23" i="57"/>
  <c r="F23" i="57" s="1"/>
  <c r="E23" i="71"/>
  <c r="C9" i="71"/>
  <c r="D9" i="71" s="1"/>
  <c r="C9" i="60"/>
  <c r="E23" i="59"/>
  <c r="F23" i="59" s="1"/>
  <c r="D9" i="56"/>
  <c r="F12" i="71"/>
  <c r="F11" i="71"/>
  <c r="F16" i="71"/>
  <c r="F10" i="71"/>
  <c r="F14" i="71"/>
  <c r="D20" i="43"/>
  <c r="D18" i="43"/>
  <c r="D17" i="43"/>
  <c r="D20" i="45"/>
  <c r="D18" i="45"/>
  <c r="G51" i="47"/>
  <c r="G49" i="47"/>
  <c r="G47" i="47"/>
  <c r="G39" i="47"/>
  <c r="F39" i="47"/>
  <c r="E39" i="47"/>
  <c r="F32" i="47"/>
  <c r="E36" i="47"/>
  <c r="E34" i="47"/>
  <c r="E32" i="47"/>
  <c r="G24" i="47"/>
  <c r="F24" i="47"/>
  <c r="E24" i="47"/>
  <c r="D21" i="47"/>
  <c r="F20" i="47"/>
  <c r="E19" i="47"/>
  <c r="F18" i="47"/>
  <c r="G9" i="47"/>
  <c r="F9" i="47"/>
  <c r="E9" i="47"/>
  <c r="B44" i="46"/>
  <c r="G51" i="46" s="1"/>
  <c r="B43" i="46"/>
  <c r="D50" i="46" s="1"/>
  <c r="B42" i="46"/>
  <c r="G49" i="46" s="1"/>
  <c r="B41" i="46"/>
  <c r="D48" i="46" s="1"/>
  <c r="B40" i="46"/>
  <c r="G47" i="46" s="1"/>
  <c r="G39" i="46"/>
  <c r="F39" i="46"/>
  <c r="E39" i="46"/>
  <c r="D39" i="46"/>
  <c r="C39" i="46"/>
  <c r="B29" i="46"/>
  <c r="E36" i="46" s="1"/>
  <c r="B28" i="46"/>
  <c r="D35" i="46" s="1"/>
  <c r="B27" i="46"/>
  <c r="E34" i="46" s="1"/>
  <c r="B26" i="46"/>
  <c r="D33" i="46" s="1"/>
  <c r="B25" i="46"/>
  <c r="E32" i="46" s="1"/>
  <c r="G24" i="46"/>
  <c r="F24" i="46"/>
  <c r="E24" i="46"/>
  <c r="D24" i="46"/>
  <c r="C24" i="46"/>
  <c r="B14" i="46"/>
  <c r="E21" i="46" s="1"/>
  <c r="B13" i="46"/>
  <c r="F20" i="46" s="1"/>
  <c r="B12" i="46"/>
  <c r="E19" i="46" s="1"/>
  <c r="B11" i="46"/>
  <c r="F18" i="46" s="1"/>
  <c r="B10" i="46"/>
  <c r="D17" i="46" s="1"/>
  <c r="G9" i="46"/>
  <c r="F9" i="46"/>
  <c r="E9" i="46"/>
  <c r="D9" i="46"/>
  <c r="C9" i="46"/>
  <c r="G51" i="45"/>
  <c r="G49" i="45"/>
  <c r="G47" i="45"/>
  <c r="G39" i="45"/>
  <c r="F39" i="45"/>
  <c r="E39" i="45"/>
  <c r="F32" i="45"/>
  <c r="E36" i="45"/>
  <c r="E34" i="45"/>
  <c r="E32" i="45"/>
  <c r="G24" i="45"/>
  <c r="F24" i="45"/>
  <c r="E24" i="45"/>
  <c r="E21" i="45"/>
  <c r="F20" i="45"/>
  <c r="E19" i="45"/>
  <c r="F18" i="45"/>
  <c r="G9" i="45"/>
  <c r="F9" i="45"/>
  <c r="E9" i="45"/>
  <c r="C50" i="44"/>
  <c r="B44" i="44"/>
  <c r="G51" i="44" s="1"/>
  <c r="B43" i="44"/>
  <c r="D50" i="44" s="1"/>
  <c r="B42" i="44"/>
  <c r="G49" i="44" s="1"/>
  <c r="B41" i="44"/>
  <c r="D48" i="44" s="1"/>
  <c r="B40" i="44"/>
  <c r="G47" i="44" s="1"/>
  <c r="G39" i="44"/>
  <c r="F39" i="44"/>
  <c r="E39" i="44"/>
  <c r="D39" i="44"/>
  <c r="C39" i="44"/>
  <c r="B29" i="44"/>
  <c r="E36" i="44" s="1"/>
  <c r="B28" i="44"/>
  <c r="D35" i="44" s="1"/>
  <c r="B27" i="44"/>
  <c r="E34" i="44" s="1"/>
  <c r="B26" i="44"/>
  <c r="G33" i="44" s="1"/>
  <c r="B25" i="44"/>
  <c r="E32" i="44" s="1"/>
  <c r="G24" i="44"/>
  <c r="F24" i="44"/>
  <c r="E24" i="44"/>
  <c r="D24" i="44"/>
  <c r="C24" i="44"/>
  <c r="B14" i="44"/>
  <c r="D21" i="44" s="1"/>
  <c r="B13" i="44"/>
  <c r="F20" i="44" s="1"/>
  <c r="B12" i="44"/>
  <c r="D19" i="44" s="1"/>
  <c r="B11" i="44"/>
  <c r="F18" i="44" s="1"/>
  <c r="B10" i="44"/>
  <c r="E17" i="44" s="1"/>
  <c r="G9" i="44"/>
  <c r="F9" i="44"/>
  <c r="E9" i="44"/>
  <c r="D9" i="44"/>
  <c r="C9" i="44"/>
  <c r="G51" i="43"/>
  <c r="G49" i="43"/>
  <c r="G47" i="43"/>
  <c r="G39" i="43"/>
  <c r="F39" i="43"/>
  <c r="E39" i="43"/>
  <c r="F32" i="43"/>
  <c r="E36" i="43"/>
  <c r="G35" i="43"/>
  <c r="E34" i="43"/>
  <c r="G24" i="43"/>
  <c r="F24" i="43"/>
  <c r="E24" i="43"/>
  <c r="E21" i="43"/>
  <c r="F20" i="43"/>
  <c r="F18" i="43"/>
  <c r="G9" i="43"/>
  <c r="F9" i="43"/>
  <c r="E9" i="43"/>
  <c r="B44" i="42"/>
  <c r="G51" i="42" s="1"/>
  <c r="B43" i="42"/>
  <c r="E50" i="42" s="1"/>
  <c r="B42" i="42"/>
  <c r="G49" i="42" s="1"/>
  <c r="B41" i="42"/>
  <c r="E48" i="42" s="1"/>
  <c r="B40" i="42"/>
  <c r="G47" i="42" s="1"/>
  <c r="G39" i="42"/>
  <c r="F39" i="42"/>
  <c r="E39" i="42"/>
  <c r="D39" i="42"/>
  <c r="C39" i="42"/>
  <c r="B29" i="42"/>
  <c r="F36" i="42" s="1"/>
  <c r="B28" i="42"/>
  <c r="D35" i="42" s="1"/>
  <c r="B27" i="42"/>
  <c r="E34" i="42" s="1"/>
  <c r="B26" i="42"/>
  <c r="D33" i="42" s="1"/>
  <c r="B25" i="42"/>
  <c r="E32" i="42" s="1"/>
  <c r="G24" i="42"/>
  <c r="F24" i="42"/>
  <c r="E24" i="42"/>
  <c r="D24" i="42"/>
  <c r="C24" i="42"/>
  <c r="B14" i="42"/>
  <c r="E21" i="42" s="1"/>
  <c r="B13" i="42"/>
  <c r="F20" i="42" s="1"/>
  <c r="B12" i="42"/>
  <c r="E19" i="42" s="1"/>
  <c r="B11" i="42"/>
  <c r="F18" i="42" s="1"/>
  <c r="B10" i="42"/>
  <c r="E17" i="42" s="1"/>
  <c r="G9" i="42"/>
  <c r="F9" i="42"/>
  <c r="E9" i="42"/>
  <c r="D9" i="42"/>
  <c r="C9" i="42"/>
  <c r="D51" i="41"/>
  <c r="E51" i="41"/>
  <c r="C47" i="41"/>
  <c r="G47" i="41"/>
  <c r="B47" i="41"/>
  <c r="B44" i="41"/>
  <c r="F51" i="41" s="1"/>
  <c r="B43" i="41"/>
  <c r="C50" i="41" s="1"/>
  <c r="B42" i="41"/>
  <c r="F49" i="41" s="1"/>
  <c r="B41" i="41"/>
  <c r="E48" i="41" s="1"/>
  <c r="B40" i="41"/>
  <c r="F47" i="41" s="1"/>
  <c r="G39" i="41"/>
  <c r="F39" i="41"/>
  <c r="E39" i="41"/>
  <c r="D39" i="41"/>
  <c r="C39" i="41"/>
  <c r="B29" i="41"/>
  <c r="B28" i="41"/>
  <c r="B27" i="41"/>
  <c r="B26" i="41"/>
  <c r="B25" i="41"/>
  <c r="G24" i="41"/>
  <c r="F24" i="41"/>
  <c r="E24" i="41"/>
  <c r="D24" i="41"/>
  <c r="C24" i="41"/>
  <c r="B14" i="41"/>
  <c r="B13" i="41"/>
  <c r="F20" i="41" s="1"/>
  <c r="B12" i="41"/>
  <c r="B11" i="41"/>
  <c r="B10" i="41"/>
  <c r="G9" i="41"/>
  <c r="F9" i="41"/>
  <c r="E9" i="41"/>
  <c r="D9" i="41"/>
  <c r="C9" i="41"/>
  <c r="D9" i="57" l="1"/>
  <c r="D9" i="54"/>
  <c r="D9" i="58"/>
  <c r="E9" i="71"/>
  <c r="F9" i="71" s="1"/>
  <c r="E9" i="59"/>
  <c r="F9" i="59" s="1"/>
  <c r="E9" i="57"/>
  <c r="F9" i="57" s="1"/>
  <c r="F23" i="71"/>
  <c r="E9" i="60"/>
  <c r="F9" i="60" s="1"/>
  <c r="D9" i="60"/>
  <c r="B32" i="42"/>
  <c r="D34" i="42"/>
  <c r="B39" i="44"/>
  <c r="E46" i="44" s="1"/>
  <c r="G48" i="47"/>
  <c r="C20" i="46"/>
  <c r="G48" i="46"/>
  <c r="G48" i="45"/>
  <c r="E48" i="44"/>
  <c r="G50" i="44"/>
  <c r="G48" i="43"/>
  <c r="B39" i="42"/>
  <c r="B46" i="42" s="1"/>
  <c r="B36" i="47"/>
  <c r="B34" i="46"/>
  <c r="B34" i="45"/>
  <c r="B36" i="45"/>
  <c r="B36" i="43"/>
  <c r="F32" i="42"/>
  <c r="E47" i="41"/>
  <c r="E49" i="41"/>
  <c r="C51" i="41"/>
  <c r="B48" i="41"/>
  <c r="D48" i="41"/>
  <c r="D47" i="41"/>
  <c r="G51" i="41"/>
  <c r="F50" i="41"/>
  <c r="G48" i="41"/>
  <c r="C48" i="41"/>
  <c r="D49" i="41"/>
  <c r="E50" i="41"/>
  <c r="F48" i="41"/>
  <c r="G49" i="41"/>
  <c r="C49" i="41"/>
  <c r="D50" i="41"/>
  <c r="B50" i="41"/>
  <c r="G50" i="41"/>
  <c r="G18" i="47"/>
  <c r="G18" i="46"/>
  <c r="G18" i="45"/>
  <c r="E20" i="45"/>
  <c r="E18" i="44"/>
  <c r="B9" i="44"/>
  <c r="C16" i="44" s="1"/>
  <c r="C20" i="44"/>
  <c r="G20" i="44"/>
  <c r="G18" i="43"/>
  <c r="E17" i="43"/>
  <c r="B34" i="43"/>
  <c r="E20" i="43"/>
  <c r="B32" i="43"/>
  <c r="F36" i="43"/>
  <c r="E50" i="43"/>
  <c r="E18" i="43"/>
  <c r="G20" i="43"/>
  <c r="F34" i="43"/>
  <c r="B39" i="43"/>
  <c r="E46" i="43" s="1"/>
  <c r="E48" i="43"/>
  <c r="G50" i="43"/>
  <c r="D16" i="44"/>
  <c r="B34" i="44"/>
  <c r="C18" i="44"/>
  <c r="E20" i="44"/>
  <c r="B32" i="44"/>
  <c r="D34" i="44"/>
  <c r="F36" i="44"/>
  <c r="C48" i="44"/>
  <c r="E50" i="44"/>
  <c r="F16" i="44"/>
  <c r="D32" i="44"/>
  <c r="F46" i="44"/>
  <c r="F34" i="44"/>
  <c r="G18" i="44"/>
  <c r="F32" i="44"/>
  <c r="B36" i="44"/>
  <c r="G48" i="44"/>
  <c r="D36" i="44"/>
  <c r="E17" i="45"/>
  <c r="B32" i="45"/>
  <c r="E50" i="45"/>
  <c r="F36" i="45"/>
  <c r="E18" i="45"/>
  <c r="G20" i="45"/>
  <c r="F34" i="45"/>
  <c r="B39" i="45"/>
  <c r="E46" i="45" s="1"/>
  <c r="E48" i="45"/>
  <c r="G50" i="45"/>
  <c r="C18" i="46"/>
  <c r="E20" i="46"/>
  <c r="B32" i="46"/>
  <c r="D34" i="46"/>
  <c r="F36" i="46"/>
  <c r="C48" i="46"/>
  <c r="E50" i="46"/>
  <c r="B9" i="46"/>
  <c r="G16" i="46" s="1"/>
  <c r="E18" i="46"/>
  <c r="G20" i="46"/>
  <c r="D32" i="46"/>
  <c r="F34" i="46"/>
  <c r="B39" i="46"/>
  <c r="E46" i="46" s="1"/>
  <c r="E48" i="46"/>
  <c r="G50" i="46"/>
  <c r="F32" i="46"/>
  <c r="B36" i="46"/>
  <c r="D36" i="46"/>
  <c r="C50" i="46"/>
  <c r="C20" i="47"/>
  <c r="B34" i="47"/>
  <c r="C18" i="47"/>
  <c r="E20" i="47"/>
  <c r="B32" i="47"/>
  <c r="F36" i="47"/>
  <c r="E50" i="47"/>
  <c r="E18" i="47"/>
  <c r="G20" i="47"/>
  <c r="F34" i="47"/>
  <c r="B39" i="47"/>
  <c r="E46" i="47" s="1"/>
  <c r="E48" i="47"/>
  <c r="G50" i="47"/>
  <c r="E17" i="47"/>
  <c r="E21" i="47"/>
  <c r="B17" i="47"/>
  <c r="F17" i="47"/>
  <c r="D18" i="47"/>
  <c r="B19" i="47"/>
  <c r="F19" i="47"/>
  <c r="D20" i="47"/>
  <c r="B21" i="47"/>
  <c r="F21" i="47"/>
  <c r="G32" i="47"/>
  <c r="E33" i="47"/>
  <c r="G34" i="47"/>
  <c r="E35" i="47"/>
  <c r="G36" i="47"/>
  <c r="B48" i="47"/>
  <c r="F48" i="47"/>
  <c r="B50" i="47"/>
  <c r="F50" i="47"/>
  <c r="C17" i="47"/>
  <c r="C19" i="47"/>
  <c r="G19" i="47"/>
  <c r="C21" i="47"/>
  <c r="G21" i="47"/>
  <c r="B33" i="47"/>
  <c r="F33" i="47"/>
  <c r="B35" i="47"/>
  <c r="F35" i="47"/>
  <c r="G46" i="47"/>
  <c r="E47" i="47"/>
  <c r="E49" i="47"/>
  <c r="E51" i="47"/>
  <c r="D17" i="47"/>
  <c r="B18" i="47"/>
  <c r="D19" i="47"/>
  <c r="B20" i="47"/>
  <c r="B24" i="47"/>
  <c r="G33" i="47"/>
  <c r="G35" i="47"/>
  <c r="B47" i="47"/>
  <c r="F47" i="47"/>
  <c r="B49" i="47"/>
  <c r="F49" i="47"/>
  <c r="B51" i="47"/>
  <c r="F51" i="47"/>
  <c r="E17" i="46"/>
  <c r="B17" i="46"/>
  <c r="F17" i="46"/>
  <c r="D18" i="46"/>
  <c r="B19" i="46"/>
  <c r="F19" i="46"/>
  <c r="D20" i="46"/>
  <c r="B21" i="46"/>
  <c r="F21" i="46"/>
  <c r="C32" i="46"/>
  <c r="G32" i="46"/>
  <c r="E33" i="46"/>
  <c r="C34" i="46"/>
  <c r="G34" i="46"/>
  <c r="E35" i="46"/>
  <c r="C36" i="46"/>
  <c r="G36" i="46"/>
  <c r="D47" i="46"/>
  <c r="B48" i="46"/>
  <c r="F48" i="46"/>
  <c r="D49" i="46"/>
  <c r="B50" i="46"/>
  <c r="F50" i="46"/>
  <c r="D51" i="46"/>
  <c r="G21" i="46"/>
  <c r="B33" i="46"/>
  <c r="F33" i="46"/>
  <c r="B35" i="46"/>
  <c r="F35" i="46"/>
  <c r="G46" i="46"/>
  <c r="E47" i="46"/>
  <c r="E49" i="46"/>
  <c r="E51" i="46"/>
  <c r="C17" i="46"/>
  <c r="G17" i="46"/>
  <c r="C19" i="46"/>
  <c r="G19" i="46"/>
  <c r="C21" i="46"/>
  <c r="B18" i="46"/>
  <c r="D19" i="46"/>
  <c r="B20" i="46"/>
  <c r="D21" i="46"/>
  <c r="B24" i="46"/>
  <c r="C33" i="46"/>
  <c r="G33" i="46"/>
  <c r="C35" i="46"/>
  <c r="G35" i="46"/>
  <c r="B47" i="46"/>
  <c r="F47" i="46"/>
  <c r="B49" i="46"/>
  <c r="F49" i="46"/>
  <c r="B51" i="46"/>
  <c r="F51" i="46"/>
  <c r="C47" i="46"/>
  <c r="C49" i="46"/>
  <c r="C51" i="46"/>
  <c r="B17" i="45"/>
  <c r="F17" i="45"/>
  <c r="B19" i="45"/>
  <c r="F19" i="45"/>
  <c r="B21" i="45"/>
  <c r="F21" i="45"/>
  <c r="G32" i="45"/>
  <c r="E33" i="45"/>
  <c r="G34" i="45"/>
  <c r="E35" i="45"/>
  <c r="G36" i="45"/>
  <c r="B48" i="45"/>
  <c r="F48" i="45"/>
  <c r="B50" i="45"/>
  <c r="F50" i="45"/>
  <c r="G17" i="45"/>
  <c r="G21" i="45"/>
  <c r="B33" i="45"/>
  <c r="B35" i="45"/>
  <c r="F35" i="45"/>
  <c r="E47" i="45"/>
  <c r="E49" i="45"/>
  <c r="E51" i="45"/>
  <c r="G19" i="45"/>
  <c r="F33" i="45"/>
  <c r="B18" i="45"/>
  <c r="B20" i="45"/>
  <c r="B24" i="45"/>
  <c r="G33" i="45"/>
  <c r="G35" i="45"/>
  <c r="B47" i="45"/>
  <c r="F47" i="45"/>
  <c r="B49" i="45"/>
  <c r="F49" i="45"/>
  <c r="B51" i="45"/>
  <c r="F51" i="45"/>
  <c r="G16" i="44"/>
  <c r="E19" i="44"/>
  <c r="E21" i="44"/>
  <c r="D33" i="44"/>
  <c r="B17" i="44"/>
  <c r="F17" i="44"/>
  <c r="D18" i="44"/>
  <c r="B19" i="44"/>
  <c r="F19" i="44"/>
  <c r="D20" i="44"/>
  <c r="B21" i="44"/>
  <c r="F21" i="44"/>
  <c r="C32" i="44"/>
  <c r="G32" i="44"/>
  <c r="E33" i="44"/>
  <c r="C34" i="44"/>
  <c r="G34" i="44"/>
  <c r="E35" i="44"/>
  <c r="C36" i="44"/>
  <c r="G36" i="44"/>
  <c r="B46" i="44"/>
  <c r="D47" i="44"/>
  <c r="B48" i="44"/>
  <c r="F48" i="44"/>
  <c r="D49" i="44"/>
  <c r="B50" i="44"/>
  <c r="F50" i="44"/>
  <c r="D51" i="44"/>
  <c r="E16" i="44"/>
  <c r="G21" i="44"/>
  <c r="B33" i="44"/>
  <c r="F35" i="44"/>
  <c r="C46" i="44"/>
  <c r="G46" i="44"/>
  <c r="E47" i="44"/>
  <c r="E49" i="44"/>
  <c r="E51" i="44"/>
  <c r="C17" i="44"/>
  <c r="G17" i="44"/>
  <c r="C19" i="44"/>
  <c r="G19" i="44"/>
  <c r="C21" i="44"/>
  <c r="F33" i="44"/>
  <c r="B35" i="44"/>
  <c r="B16" i="44"/>
  <c r="D17" i="44"/>
  <c r="B18" i="44"/>
  <c r="B20" i="44"/>
  <c r="B24" i="44"/>
  <c r="C31" i="44" s="1"/>
  <c r="C33" i="44"/>
  <c r="C35" i="44"/>
  <c r="G35" i="44"/>
  <c r="B47" i="44"/>
  <c r="F47" i="44"/>
  <c r="B49" i="44"/>
  <c r="F49" i="44"/>
  <c r="B51" i="44"/>
  <c r="F51" i="44"/>
  <c r="C47" i="44"/>
  <c r="C49" i="44"/>
  <c r="C51" i="44"/>
  <c r="E19" i="43"/>
  <c r="B17" i="43"/>
  <c r="F17" i="43"/>
  <c r="B19" i="43"/>
  <c r="F19" i="43"/>
  <c r="B21" i="43"/>
  <c r="F21" i="43"/>
  <c r="G32" i="43"/>
  <c r="E33" i="43"/>
  <c r="G34" i="43"/>
  <c r="E35" i="43"/>
  <c r="G36" i="43"/>
  <c r="B46" i="43"/>
  <c r="B48" i="43"/>
  <c r="F48" i="43"/>
  <c r="B50" i="43"/>
  <c r="F50" i="43"/>
  <c r="G21" i="43"/>
  <c r="F35" i="43"/>
  <c r="E47" i="43"/>
  <c r="E49" i="43"/>
  <c r="E51" i="43"/>
  <c r="G17" i="43"/>
  <c r="G19" i="43"/>
  <c r="B33" i="43"/>
  <c r="F33" i="43"/>
  <c r="B35" i="43"/>
  <c r="B18" i="43"/>
  <c r="B20" i="43"/>
  <c r="B24" i="43"/>
  <c r="G33" i="43"/>
  <c r="B47" i="43"/>
  <c r="F47" i="43"/>
  <c r="B49" i="43"/>
  <c r="F49" i="43"/>
  <c r="B51" i="43"/>
  <c r="F51" i="43"/>
  <c r="E20" i="42"/>
  <c r="B9" i="42"/>
  <c r="G16" i="42" s="1"/>
  <c r="E18" i="42"/>
  <c r="G20" i="42"/>
  <c r="D32" i="42"/>
  <c r="F34" i="42"/>
  <c r="G18" i="42"/>
  <c r="C20" i="42"/>
  <c r="B34" i="42"/>
  <c r="C46" i="42"/>
  <c r="C18" i="42"/>
  <c r="B17" i="42"/>
  <c r="F17" i="42"/>
  <c r="D18" i="42"/>
  <c r="B19" i="42"/>
  <c r="F19" i="42"/>
  <c r="D20" i="42"/>
  <c r="B21" i="42"/>
  <c r="F21" i="42"/>
  <c r="C32" i="42"/>
  <c r="G32" i="42"/>
  <c r="E33" i="42"/>
  <c r="C34" i="42"/>
  <c r="G34" i="42"/>
  <c r="E35" i="42"/>
  <c r="C36" i="42"/>
  <c r="G36" i="42"/>
  <c r="D47" i="42"/>
  <c r="B48" i="42"/>
  <c r="F48" i="42"/>
  <c r="D49" i="42"/>
  <c r="B50" i="42"/>
  <c r="F50" i="42"/>
  <c r="D51" i="42"/>
  <c r="C17" i="42"/>
  <c r="G17" i="42"/>
  <c r="C19" i="42"/>
  <c r="G19" i="42"/>
  <c r="C21" i="42"/>
  <c r="G21" i="42"/>
  <c r="B33" i="42"/>
  <c r="F33" i="42"/>
  <c r="B35" i="42"/>
  <c r="F35" i="42"/>
  <c r="D36" i="42"/>
  <c r="E47" i="42"/>
  <c r="C48" i="42"/>
  <c r="G48" i="42"/>
  <c r="E49" i="42"/>
  <c r="C50" i="42"/>
  <c r="G50" i="42"/>
  <c r="E51" i="42"/>
  <c r="B16" i="42"/>
  <c r="D17" i="42"/>
  <c r="B18" i="42"/>
  <c r="D19" i="42"/>
  <c r="B20" i="42"/>
  <c r="D21" i="42"/>
  <c r="B24" i="42"/>
  <c r="C31" i="42" s="1"/>
  <c r="C33" i="42"/>
  <c r="G33" i="42"/>
  <c r="C35" i="42"/>
  <c r="G35" i="42"/>
  <c r="E36" i="42"/>
  <c r="B47" i="42"/>
  <c r="F47" i="42"/>
  <c r="D48" i="42"/>
  <c r="B49" i="42"/>
  <c r="F49" i="42"/>
  <c r="D50" i="42"/>
  <c r="B51" i="42"/>
  <c r="F51" i="42"/>
  <c r="B36" i="42"/>
  <c r="C47" i="42"/>
  <c r="C49" i="42"/>
  <c r="C51" i="42"/>
  <c r="B49" i="41"/>
  <c r="B51" i="41"/>
  <c r="B39" i="41"/>
  <c r="B46" i="41" s="1"/>
  <c r="B17" i="41"/>
  <c r="F19" i="41"/>
  <c r="B21" i="41"/>
  <c r="E33" i="41"/>
  <c r="D17" i="41"/>
  <c r="G33" i="41"/>
  <c r="C35" i="41"/>
  <c r="D21" i="41"/>
  <c r="F17" i="41"/>
  <c r="B19" i="41"/>
  <c r="F21" i="41"/>
  <c r="B24" i="41"/>
  <c r="B31" i="41" s="1"/>
  <c r="E35" i="41"/>
  <c r="G46" i="41"/>
  <c r="D19" i="41"/>
  <c r="C33" i="41"/>
  <c r="G35" i="41"/>
  <c r="B18" i="41"/>
  <c r="B20" i="41"/>
  <c r="C17" i="41"/>
  <c r="G17" i="41"/>
  <c r="C18" i="41"/>
  <c r="G18" i="41"/>
  <c r="C19" i="41"/>
  <c r="G19" i="41"/>
  <c r="C20" i="41"/>
  <c r="G20" i="41"/>
  <c r="C21" i="41"/>
  <c r="G21" i="41"/>
  <c r="B32" i="41"/>
  <c r="F32" i="41"/>
  <c r="B33" i="41"/>
  <c r="F33" i="41"/>
  <c r="B34" i="41"/>
  <c r="F34" i="41"/>
  <c r="B35" i="41"/>
  <c r="F35" i="41"/>
  <c r="B36" i="41"/>
  <c r="F36" i="41"/>
  <c r="D46" i="41"/>
  <c r="D18" i="41"/>
  <c r="D20" i="41"/>
  <c r="C32" i="41"/>
  <c r="G32" i="41"/>
  <c r="C34" i="41"/>
  <c r="G34" i="41"/>
  <c r="C36" i="41"/>
  <c r="G36" i="41"/>
  <c r="B9" i="41"/>
  <c r="E17" i="41"/>
  <c r="E18" i="41"/>
  <c r="E19" i="41"/>
  <c r="E20" i="41"/>
  <c r="E21" i="41"/>
  <c r="D32" i="41"/>
  <c r="D33" i="41"/>
  <c r="D34" i="41"/>
  <c r="D35" i="41"/>
  <c r="D36" i="41"/>
  <c r="F18" i="41"/>
  <c r="E32" i="41"/>
  <c r="E34" i="41"/>
  <c r="E36" i="41"/>
  <c r="M126" i="40"/>
  <c r="L126" i="40"/>
  <c r="K126" i="40"/>
  <c r="J126" i="40"/>
  <c r="I126" i="40"/>
  <c r="H126" i="40"/>
  <c r="G126" i="40"/>
  <c r="F126" i="40"/>
  <c r="E126" i="40"/>
  <c r="B126" i="40"/>
  <c r="M125" i="40"/>
  <c r="L125" i="40"/>
  <c r="K125" i="40"/>
  <c r="J125" i="40"/>
  <c r="I125" i="40"/>
  <c r="H125" i="40"/>
  <c r="G125" i="40"/>
  <c r="F125" i="40"/>
  <c r="E125" i="40"/>
  <c r="B125" i="40"/>
  <c r="M124" i="40"/>
  <c r="L124" i="40"/>
  <c r="K124" i="40"/>
  <c r="J124" i="40"/>
  <c r="I124" i="40"/>
  <c r="H124" i="40"/>
  <c r="G124" i="40"/>
  <c r="F124" i="40"/>
  <c r="E124" i="40"/>
  <c r="B124" i="40"/>
  <c r="M123" i="40"/>
  <c r="L123" i="40"/>
  <c r="K123" i="40"/>
  <c r="J123" i="40"/>
  <c r="I123" i="40"/>
  <c r="H123" i="40"/>
  <c r="G123" i="40"/>
  <c r="F123" i="40"/>
  <c r="E123" i="40"/>
  <c r="B123" i="40"/>
  <c r="M122" i="40"/>
  <c r="L122" i="40"/>
  <c r="K122" i="40"/>
  <c r="J122" i="40"/>
  <c r="I122" i="40"/>
  <c r="H122" i="40"/>
  <c r="G122" i="40"/>
  <c r="F122" i="40"/>
  <c r="E122" i="40"/>
  <c r="B122" i="40"/>
  <c r="L111" i="40"/>
  <c r="K111" i="40"/>
  <c r="J111" i="40"/>
  <c r="I111" i="40"/>
  <c r="H111" i="40"/>
  <c r="G111" i="40"/>
  <c r="F111" i="40"/>
  <c r="E111" i="40"/>
  <c r="C111" i="40"/>
  <c r="B111" i="40"/>
  <c r="L110" i="40"/>
  <c r="K110" i="40"/>
  <c r="J110" i="40"/>
  <c r="I110" i="40"/>
  <c r="H110" i="40"/>
  <c r="G110" i="40"/>
  <c r="F110" i="40"/>
  <c r="E110" i="40"/>
  <c r="C110" i="40"/>
  <c r="B110" i="40"/>
  <c r="L109" i="40"/>
  <c r="K109" i="40"/>
  <c r="J109" i="40"/>
  <c r="I109" i="40"/>
  <c r="H109" i="40"/>
  <c r="G109" i="40"/>
  <c r="F109" i="40"/>
  <c r="E109" i="40"/>
  <c r="C109" i="40"/>
  <c r="B109" i="40"/>
  <c r="L108" i="40"/>
  <c r="K108" i="40"/>
  <c r="J108" i="40"/>
  <c r="I108" i="40"/>
  <c r="H108" i="40"/>
  <c r="G108" i="40"/>
  <c r="F108" i="40"/>
  <c r="E108" i="40"/>
  <c r="C108" i="40"/>
  <c r="B108" i="40"/>
  <c r="L107" i="40"/>
  <c r="K107" i="40"/>
  <c r="J107" i="40"/>
  <c r="I107" i="40"/>
  <c r="H107" i="40"/>
  <c r="G107" i="40"/>
  <c r="F107" i="40"/>
  <c r="E107" i="40"/>
  <c r="C107" i="40"/>
  <c r="B107" i="40"/>
  <c r="M96" i="40"/>
  <c r="L96" i="40"/>
  <c r="K96" i="40"/>
  <c r="J96" i="40"/>
  <c r="I96" i="40"/>
  <c r="H96" i="40"/>
  <c r="G96" i="40"/>
  <c r="F96" i="40"/>
  <c r="E96" i="40"/>
  <c r="B96" i="40"/>
  <c r="M95" i="40"/>
  <c r="L95" i="40"/>
  <c r="K95" i="40"/>
  <c r="J95" i="40"/>
  <c r="I95" i="40"/>
  <c r="H95" i="40"/>
  <c r="G95" i="40"/>
  <c r="F95" i="40"/>
  <c r="E95" i="40"/>
  <c r="B95" i="40"/>
  <c r="M94" i="40"/>
  <c r="L94" i="40"/>
  <c r="K94" i="40"/>
  <c r="J94" i="40"/>
  <c r="I94" i="40"/>
  <c r="H94" i="40"/>
  <c r="G94" i="40"/>
  <c r="F94" i="40"/>
  <c r="E94" i="40"/>
  <c r="B94" i="40"/>
  <c r="M93" i="40"/>
  <c r="L93" i="40"/>
  <c r="K93" i="40"/>
  <c r="J93" i="40"/>
  <c r="I93" i="40"/>
  <c r="H93" i="40"/>
  <c r="G93" i="40"/>
  <c r="F93" i="40"/>
  <c r="E93" i="40"/>
  <c r="B93" i="40"/>
  <c r="M92" i="40"/>
  <c r="L92" i="40"/>
  <c r="K92" i="40"/>
  <c r="J92" i="40"/>
  <c r="I92" i="40"/>
  <c r="H92" i="40"/>
  <c r="G92" i="40"/>
  <c r="F92" i="40"/>
  <c r="E92" i="40"/>
  <c r="B92" i="40"/>
  <c r="M66" i="40"/>
  <c r="L66" i="40"/>
  <c r="K66" i="40"/>
  <c r="J66" i="40"/>
  <c r="I66" i="40"/>
  <c r="H66" i="40"/>
  <c r="G66" i="40"/>
  <c r="F66" i="40"/>
  <c r="E66" i="40"/>
  <c r="B66" i="40"/>
  <c r="M65" i="40"/>
  <c r="L65" i="40"/>
  <c r="K65" i="40"/>
  <c r="J65" i="40"/>
  <c r="I65" i="40"/>
  <c r="H65" i="40"/>
  <c r="G65" i="40"/>
  <c r="F65" i="40"/>
  <c r="E65" i="40"/>
  <c r="B65" i="40"/>
  <c r="M64" i="40"/>
  <c r="L64" i="40"/>
  <c r="K64" i="40"/>
  <c r="J64" i="40"/>
  <c r="I64" i="40"/>
  <c r="H64" i="40"/>
  <c r="G64" i="40"/>
  <c r="F64" i="40"/>
  <c r="E64" i="40"/>
  <c r="B64" i="40"/>
  <c r="M63" i="40"/>
  <c r="L63" i="40"/>
  <c r="K63" i="40"/>
  <c r="J63" i="40"/>
  <c r="I63" i="40"/>
  <c r="H63" i="40"/>
  <c r="G63" i="40"/>
  <c r="F63" i="40"/>
  <c r="E63" i="40"/>
  <c r="B63" i="40"/>
  <c r="M62" i="40"/>
  <c r="L62" i="40"/>
  <c r="K62" i="40"/>
  <c r="J62" i="40"/>
  <c r="I62" i="40"/>
  <c r="H62" i="40"/>
  <c r="G62" i="40"/>
  <c r="F62" i="40"/>
  <c r="E62" i="40"/>
  <c r="B62" i="40"/>
  <c r="M51" i="40"/>
  <c r="L51" i="40"/>
  <c r="K51" i="40"/>
  <c r="J51" i="40"/>
  <c r="I51" i="40"/>
  <c r="H51" i="40"/>
  <c r="G51" i="40"/>
  <c r="F51" i="40"/>
  <c r="E51" i="40"/>
  <c r="B51" i="40"/>
  <c r="M50" i="40"/>
  <c r="L50" i="40"/>
  <c r="K50" i="40"/>
  <c r="J50" i="40"/>
  <c r="I50" i="40"/>
  <c r="H50" i="40"/>
  <c r="G50" i="40"/>
  <c r="F50" i="40"/>
  <c r="E50" i="40"/>
  <c r="B50" i="40"/>
  <c r="M49" i="40"/>
  <c r="L49" i="40"/>
  <c r="K49" i="40"/>
  <c r="J49" i="40"/>
  <c r="I49" i="40"/>
  <c r="H49" i="40"/>
  <c r="G49" i="40"/>
  <c r="F49" i="40"/>
  <c r="E49" i="40"/>
  <c r="B49" i="40"/>
  <c r="M48" i="40"/>
  <c r="L48" i="40"/>
  <c r="K48" i="40"/>
  <c r="J48" i="40"/>
  <c r="I48" i="40"/>
  <c r="H48" i="40"/>
  <c r="G48" i="40"/>
  <c r="F48" i="40"/>
  <c r="E48" i="40"/>
  <c r="B48" i="40"/>
  <c r="M47" i="40"/>
  <c r="L47" i="40"/>
  <c r="K47" i="40"/>
  <c r="J47" i="40"/>
  <c r="I47" i="40"/>
  <c r="H47" i="40"/>
  <c r="G47" i="40"/>
  <c r="F47" i="40"/>
  <c r="E47" i="40"/>
  <c r="B47" i="40"/>
  <c r="M114" i="40"/>
  <c r="M121" i="40" s="1"/>
  <c r="L114" i="40"/>
  <c r="L121" i="40" s="1"/>
  <c r="K114" i="40"/>
  <c r="K121" i="40" s="1"/>
  <c r="J114" i="40"/>
  <c r="J121" i="40" s="1"/>
  <c r="I114" i="40"/>
  <c r="I121" i="40" s="1"/>
  <c r="H114" i="40"/>
  <c r="H121" i="40" s="1"/>
  <c r="G114" i="40"/>
  <c r="G121" i="40" s="1"/>
  <c r="F114" i="40"/>
  <c r="F121" i="40" s="1"/>
  <c r="E114" i="40"/>
  <c r="E121" i="40" s="1"/>
  <c r="B114" i="40"/>
  <c r="D121" i="40" s="1"/>
  <c r="B39" i="40"/>
  <c r="D46" i="40" s="1"/>
  <c r="B74" i="40"/>
  <c r="M81" i="40" s="1"/>
  <c r="B73" i="40"/>
  <c r="M80" i="40" s="1"/>
  <c r="B72" i="40"/>
  <c r="M79" i="40" s="1"/>
  <c r="B71" i="40"/>
  <c r="M78" i="40" s="1"/>
  <c r="B70" i="40"/>
  <c r="M77" i="40" s="1"/>
  <c r="B29" i="40"/>
  <c r="L36" i="40" s="1"/>
  <c r="B28" i="40"/>
  <c r="K35" i="40" s="1"/>
  <c r="B27" i="40"/>
  <c r="J34" i="40" s="1"/>
  <c r="B26" i="40"/>
  <c r="M33" i="40" s="1"/>
  <c r="B25" i="40"/>
  <c r="L32" i="40" s="1"/>
  <c r="M84" i="40"/>
  <c r="M69" i="40"/>
  <c r="M54" i="40"/>
  <c r="M39" i="40"/>
  <c r="M46" i="40" s="1"/>
  <c r="M24" i="40"/>
  <c r="B14" i="40"/>
  <c r="M21" i="40" s="1"/>
  <c r="B13" i="40"/>
  <c r="M20" i="40" s="1"/>
  <c r="B12" i="40"/>
  <c r="M19" i="40" s="1"/>
  <c r="B11" i="40"/>
  <c r="M18" i="40" s="1"/>
  <c r="B10" i="40"/>
  <c r="M17" i="40" s="1"/>
  <c r="M9" i="40"/>
  <c r="C9" i="40"/>
  <c r="D9" i="40"/>
  <c r="E9" i="40"/>
  <c r="F9" i="40"/>
  <c r="G9" i="40"/>
  <c r="H9" i="40"/>
  <c r="I9" i="40"/>
  <c r="J9" i="40"/>
  <c r="K9" i="40"/>
  <c r="L9" i="40"/>
  <c r="K99" i="40"/>
  <c r="J99" i="40"/>
  <c r="K84" i="40"/>
  <c r="J84" i="40"/>
  <c r="K69" i="40"/>
  <c r="J69" i="40"/>
  <c r="K54" i="40"/>
  <c r="J54" i="40"/>
  <c r="K39" i="40"/>
  <c r="K46" i="40" s="1"/>
  <c r="J39" i="40"/>
  <c r="J46" i="40" s="1"/>
  <c r="K24" i="40"/>
  <c r="J24" i="40"/>
  <c r="I99" i="40"/>
  <c r="H99" i="40"/>
  <c r="G99" i="40"/>
  <c r="I84" i="40"/>
  <c r="H84" i="40"/>
  <c r="G84" i="40"/>
  <c r="I69" i="40"/>
  <c r="H69" i="40"/>
  <c r="G69" i="40"/>
  <c r="I54" i="40"/>
  <c r="H54" i="40"/>
  <c r="G54" i="40"/>
  <c r="I39" i="40"/>
  <c r="I46" i="40" s="1"/>
  <c r="H39" i="40"/>
  <c r="H46" i="40" s="1"/>
  <c r="G39" i="40"/>
  <c r="G46" i="40" s="1"/>
  <c r="I24" i="40"/>
  <c r="H24" i="40"/>
  <c r="G24" i="40"/>
  <c r="B34" i="40" l="1"/>
  <c r="E32" i="40"/>
  <c r="I32" i="40"/>
  <c r="M32" i="40"/>
  <c r="F33" i="40"/>
  <c r="J33" i="40"/>
  <c r="C34" i="40"/>
  <c r="G34" i="40"/>
  <c r="K34" i="40"/>
  <c r="D35" i="40"/>
  <c r="H35" i="40"/>
  <c r="L35" i="40"/>
  <c r="E36" i="40"/>
  <c r="I36" i="40"/>
  <c r="M36" i="40"/>
  <c r="B77" i="40"/>
  <c r="F77" i="40"/>
  <c r="J77" i="40"/>
  <c r="B78" i="40"/>
  <c r="F78" i="40"/>
  <c r="J78" i="40"/>
  <c r="B79" i="40"/>
  <c r="F79" i="40"/>
  <c r="J79" i="40"/>
  <c r="B80" i="40"/>
  <c r="F80" i="40"/>
  <c r="J80" i="40"/>
  <c r="B81" i="40"/>
  <c r="F81" i="40"/>
  <c r="J81" i="40"/>
  <c r="B121" i="40"/>
  <c r="B35" i="40"/>
  <c r="F32" i="40"/>
  <c r="J32" i="40"/>
  <c r="C33" i="40"/>
  <c r="G33" i="40"/>
  <c r="K33" i="40"/>
  <c r="D34" i="40"/>
  <c r="H34" i="40"/>
  <c r="L34" i="40"/>
  <c r="E35" i="40"/>
  <c r="I35" i="40"/>
  <c r="M35" i="40"/>
  <c r="F36" i="40"/>
  <c r="J36" i="40"/>
  <c r="B46" i="40"/>
  <c r="C77" i="40"/>
  <c r="G77" i="40"/>
  <c r="K77" i="40"/>
  <c r="C78" i="40"/>
  <c r="G78" i="40"/>
  <c r="K78" i="40"/>
  <c r="C79" i="40"/>
  <c r="G79" i="40"/>
  <c r="K79" i="40"/>
  <c r="C80" i="40"/>
  <c r="G80" i="40"/>
  <c r="K80" i="40"/>
  <c r="C81" i="40"/>
  <c r="G81" i="40"/>
  <c r="K81" i="40"/>
  <c r="C121" i="40"/>
  <c r="B32" i="40"/>
  <c r="B36" i="40"/>
  <c r="C32" i="40"/>
  <c r="G32" i="40"/>
  <c r="K32" i="40"/>
  <c r="D33" i="40"/>
  <c r="H33" i="40"/>
  <c r="L33" i="40"/>
  <c r="E34" i="40"/>
  <c r="I34" i="40"/>
  <c r="M34" i="40"/>
  <c r="F35" i="40"/>
  <c r="J35" i="40"/>
  <c r="C36" i="40"/>
  <c r="G36" i="40"/>
  <c r="K36" i="40"/>
  <c r="C46" i="40"/>
  <c r="D77" i="40"/>
  <c r="H77" i="40"/>
  <c r="L77" i="40"/>
  <c r="D78" i="40"/>
  <c r="H78" i="40"/>
  <c r="L78" i="40"/>
  <c r="D79" i="40"/>
  <c r="H79" i="40"/>
  <c r="L79" i="40"/>
  <c r="D80" i="40"/>
  <c r="H80" i="40"/>
  <c r="L80" i="40"/>
  <c r="D81" i="40"/>
  <c r="H81" i="40"/>
  <c r="L81" i="40"/>
  <c r="B33" i="40"/>
  <c r="D32" i="40"/>
  <c r="H32" i="40"/>
  <c r="E33" i="40"/>
  <c r="I33" i="40"/>
  <c r="F34" i="40"/>
  <c r="C35" i="40"/>
  <c r="G35" i="40"/>
  <c r="D36" i="40"/>
  <c r="H36" i="40"/>
  <c r="E77" i="40"/>
  <c r="I77" i="40"/>
  <c r="E78" i="40"/>
  <c r="I78" i="40"/>
  <c r="E79" i="40"/>
  <c r="I79" i="40"/>
  <c r="E80" i="40"/>
  <c r="I80" i="40"/>
  <c r="E81" i="40"/>
  <c r="I81" i="40"/>
  <c r="E46" i="42"/>
  <c r="D46" i="42"/>
  <c r="G46" i="42"/>
  <c r="F46" i="42"/>
  <c r="B9" i="43"/>
  <c r="E16" i="43" s="1"/>
  <c r="D46" i="44"/>
  <c r="C16" i="46"/>
  <c r="D46" i="46"/>
  <c r="G31" i="47"/>
  <c r="B9" i="47"/>
  <c r="C16" i="47" s="1"/>
  <c r="E31" i="45"/>
  <c r="B9" i="45"/>
  <c r="F16" i="45" s="1"/>
  <c r="C16" i="43"/>
  <c r="B46" i="45"/>
  <c r="G46" i="45"/>
  <c r="C46" i="45"/>
  <c r="F46" i="45"/>
  <c r="B46" i="47"/>
  <c r="D46" i="47"/>
  <c r="C46" i="47"/>
  <c r="C46" i="46"/>
  <c r="D46" i="45"/>
  <c r="G46" i="43"/>
  <c r="B16" i="46"/>
  <c r="E16" i="46"/>
  <c r="F16" i="46"/>
  <c r="D16" i="46"/>
  <c r="F16" i="43"/>
  <c r="G16" i="43"/>
  <c r="E16" i="42"/>
  <c r="C16" i="42"/>
  <c r="D16" i="42"/>
  <c r="F16" i="42"/>
  <c r="F46" i="41"/>
  <c r="E46" i="41"/>
  <c r="C46" i="41"/>
  <c r="D16" i="43"/>
  <c r="C46" i="43"/>
  <c r="F46" i="43"/>
  <c r="D46" i="43"/>
  <c r="E31" i="44"/>
  <c r="B46" i="46"/>
  <c r="F46" i="46"/>
  <c r="F46" i="47"/>
  <c r="E31" i="47"/>
  <c r="D31" i="47"/>
  <c r="F31" i="47"/>
  <c r="B31" i="47"/>
  <c r="C31" i="47"/>
  <c r="D31" i="46"/>
  <c r="F31" i="46"/>
  <c r="B31" i="46"/>
  <c r="E31" i="46"/>
  <c r="G31" i="46"/>
  <c r="C31" i="46"/>
  <c r="D31" i="45"/>
  <c r="F31" i="45"/>
  <c r="B31" i="45"/>
  <c r="G31" i="45"/>
  <c r="C31" i="45"/>
  <c r="D31" i="44"/>
  <c r="F31" i="44"/>
  <c r="B31" i="44"/>
  <c r="G31" i="44"/>
  <c r="F31" i="43"/>
  <c r="B31" i="43"/>
  <c r="D31" i="43"/>
  <c r="E31" i="43"/>
  <c r="G31" i="43"/>
  <c r="C31" i="43"/>
  <c r="G31" i="42"/>
  <c r="D31" i="42"/>
  <c r="F31" i="42"/>
  <c r="B31" i="42"/>
  <c r="E31" i="42"/>
  <c r="G31" i="41"/>
  <c r="E31" i="41"/>
  <c r="C31" i="41"/>
  <c r="F31" i="41"/>
  <c r="D31" i="41"/>
  <c r="C16" i="41"/>
  <c r="B16" i="41"/>
  <c r="D16" i="41"/>
  <c r="F16" i="41"/>
  <c r="E16" i="41"/>
  <c r="G16" i="41"/>
  <c r="B17" i="40"/>
  <c r="F17" i="40"/>
  <c r="J17" i="40"/>
  <c r="B18" i="40"/>
  <c r="F18" i="40"/>
  <c r="J18" i="40"/>
  <c r="B19" i="40"/>
  <c r="F19" i="40"/>
  <c r="J19" i="40"/>
  <c r="B20" i="40"/>
  <c r="F20" i="40"/>
  <c r="J20" i="40"/>
  <c r="B21" i="40"/>
  <c r="F21" i="40"/>
  <c r="J21" i="40"/>
  <c r="C17" i="40"/>
  <c r="G17" i="40"/>
  <c r="K17" i="40"/>
  <c r="C18" i="40"/>
  <c r="G18" i="40"/>
  <c r="K18" i="40"/>
  <c r="C19" i="40"/>
  <c r="G19" i="40"/>
  <c r="K19" i="40"/>
  <c r="C20" i="40"/>
  <c r="G20" i="40"/>
  <c r="K20" i="40"/>
  <c r="C21" i="40"/>
  <c r="G21" i="40"/>
  <c r="K21" i="40"/>
  <c r="D17" i="40"/>
  <c r="H17" i="40"/>
  <c r="L17" i="40"/>
  <c r="D18" i="40"/>
  <c r="H18" i="40"/>
  <c r="L18" i="40"/>
  <c r="D19" i="40"/>
  <c r="H19" i="40"/>
  <c r="L19" i="40"/>
  <c r="D20" i="40"/>
  <c r="H20" i="40"/>
  <c r="L20" i="40"/>
  <c r="D21" i="40"/>
  <c r="H21" i="40"/>
  <c r="L21" i="40"/>
  <c r="E17" i="40"/>
  <c r="I17" i="40"/>
  <c r="E18" i="40"/>
  <c r="I18" i="40"/>
  <c r="E19" i="40"/>
  <c r="I19" i="40"/>
  <c r="E20" i="40"/>
  <c r="I20" i="40"/>
  <c r="E21" i="40"/>
  <c r="I21" i="40"/>
  <c r="B9" i="40"/>
  <c r="C16" i="40" s="1"/>
  <c r="B14" i="67"/>
  <c r="F14" i="67"/>
  <c r="C14" i="67"/>
  <c r="B13" i="67"/>
  <c r="F13" i="67"/>
  <c r="B12" i="67"/>
  <c r="D12" i="67"/>
  <c r="F12" i="67"/>
  <c r="B11" i="67"/>
  <c r="F11" i="67"/>
  <c r="D10" i="67"/>
  <c r="E10" i="67"/>
  <c r="F10" i="67"/>
  <c r="B10" i="67"/>
  <c r="C10" i="67"/>
  <c r="D9" i="67"/>
  <c r="E9" i="67"/>
  <c r="C9" i="67"/>
  <c r="D8" i="67"/>
  <c r="E8" i="67"/>
  <c r="L16" i="40" l="1"/>
  <c r="J16" i="40"/>
  <c r="B16" i="43"/>
  <c r="F16" i="47"/>
  <c r="G16" i="47"/>
  <c r="B16" i="47"/>
  <c r="E16" i="47"/>
  <c r="D16" i="47"/>
  <c r="D16" i="45"/>
  <c r="B16" i="45"/>
  <c r="E16" i="45"/>
  <c r="C16" i="45"/>
  <c r="G16" i="45"/>
  <c r="E16" i="40"/>
  <c r="M16" i="40"/>
  <c r="B16" i="40"/>
  <c r="D16" i="40"/>
  <c r="I16" i="40"/>
  <c r="G16" i="40"/>
  <c r="H16" i="40"/>
  <c r="F16" i="40"/>
  <c r="K16" i="40"/>
  <c r="B22" i="25"/>
  <c r="B7" i="21"/>
  <c r="B9" i="67" s="1"/>
  <c r="E22" i="25" l="1"/>
  <c r="D22" i="25"/>
  <c r="D19" i="26"/>
  <c r="C19" i="21" l="1"/>
  <c r="C8" i="22"/>
  <c r="C19" i="22"/>
  <c r="C7" i="24"/>
  <c r="C12" i="67" s="1"/>
  <c r="C8" i="24"/>
  <c r="C19" i="24"/>
  <c r="C22" i="25" l="1"/>
  <c r="C8" i="26"/>
  <c r="E7" i="23" l="1"/>
  <c r="E11" i="67" s="1"/>
  <c r="D19" i="22"/>
  <c r="F19" i="21" l="1"/>
  <c r="F8" i="21"/>
  <c r="B19" i="21"/>
  <c r="B8" i="21"/>
  <c r="F7" i="3"/>
  <c r="F8" i="67" s="1"/>
  <c r="C7" i="3"/>
  <c r="C8" i="67" s="1"/>
  <c r="H41" i="61" l="1"/>
  <c r="H30" i="61"/>
  <c r="H29" i="61"/>
  <c r="I94" i="61" s="1"/>
  <c r="H21" i="32"/>
  <c r="H10" i="32"/>
  <c r="L75" i="32" s="1"/>
  <c r="H9" i="32"/>
  <c r="H21" i="31"/>
  <c r="J86" i="31" s="1"/>
  <c r="H10" i="31"/>
  <c r="H9" i="31"/>
  <c r="K74" i="31" s="1"/>
  <c r="H21" i="30"/>
  <c r="H10" i="30"/>
  <c r="L75" i="30" s="1"/>
  <c r="H9" i="30"/>
  <c r="H21" i="29"/>
  <c r="H10" i="29"/>
  <c r="H9" i="29"/>
  <c r="H74" i="29" s="1"/>
  <c r="H21" i="28"/>
  <c r="H9" i="28"/>
  <c r="H10" i="28"/>
  <c r="H21" i="61"/>
  <c r="H9" i="61"/>
  <c r="H10" i="61"/>
  <c r="H112" i="32"/>
  <c r="H111" i="32"/>
  <c r="H110" i="32"/>
  <c r="H109" i="32"/>
  <c r="H108" i="32"/>
  <c r="E108" i="32"/>
  <c r="D108" i="32"/>
  <c r="B108" i="32"/>
  <c r="H107" i="32"/>
  <c r="E107" i="32"/>
  <c r="D107" i="32"/>
  <c r="B107" i="32"/>
  <c r="H104" i="32"/>
  <c r="H103" i="32"/>
  <c r="E103" i="32"/>
  <c r="D103" i="32"/>
  <c r="C103" i="32"/>
  <c r="B103" i="32"/>
  <c r="H102" i="32"/>
  <c r="H101" i="32"/>
  <c r="H100" i="32"/>
  <c r="H99" i="32"/>
  <c r="E99" i="32"/>
  <c r="D99" i="32"/>
  <c r="C99" i="32"/>
  <c r="B99" i="32"/>
  <c r="H98" i="32"/>
  <c r="H97" i="32"/>
  <c r="H96" i="32"/>
  <c r="M86" i="32"/>
  <c r="L86" i="32"/>
  <c r="K86" i="32"/>
  <c r="J86" i="32"/>
  <c r="I86" i="32"/>
  <c r="H86" i="32"/>
  <c r="M75" i="32"/>
  <c r="M74" i="32"/>
  <c r="L74" i="32"/>
  <c r="K74" i="32"/>
  <c r="J74" i="32"/>
  <c r="I74" i="32"/>
  <c r="H74" i="32"/>
  <c r="H112" i="31"/>
  <c r="H111" i="31"/>
  <c r="H110" i="31"/>
  <c r="H109" i="31"/>
  <c r="H108" i="31"/>
  <c r="H107" i="31"/>
  <c r="H105" i="31"/>
  <c r="H104" i="31"/>
  <c r="H103" i="31"/>
  <c r="H102" i="31"/>
  <c r="H101" i="31"/>
  <c r="H100" i="31"/>
  <c r="H99" i="31"/>
  <c r="H98" i="31"/>
  <c r="H97" i="31"/>
  <c r="H96" i="31"/>
  <c r="K86" i="31"/>
  <c r="M75" i="31"/>
  <c r="L75" i="31"/>
  <c r="K75" i="31"/>
  <c r="J75" i="31"/>
  <c r="I75" i="31"/>
  <c r="H75" i="31"/>
  <c r="J74" i="31"/>
  <c r="H112" i="30"/>
  <c r="H111" i="30"/>
  <c r="H110" i="30"/>
  <c r="H109" i="30"/>
  <c r="H108" i="30"/>
  <c r="H107" i="30"/>
  <c r="H105" i="30"/>
  <c r="H104" i="30"/>
  <c r="H103" i="30"/>
  <c r="E103" i="30"/>
  <c r="D103" i="30"/>
  <c r="C103" i="30"/>
  <c r="B103" i="30"/>
  <c r="H102" i="30"/>
  <c r="H101" i="30"/>
  <c r="H100" i="30"/>
  <c r="H99" i="30"/>
  <c r="E99" i="30"/>
  <c r="D99" i="30"/>
  <c r="C99" i="30"/>
  <c r="B99" i="30"/>
  <c r="H98" i="30"/>
  <c r="H97" i="30"/>
  <c r="H96" i="30"/>
  <c r="M86" i="30"/>
  <c r="L86" i="30"/>
  <c r="K86" i="30"/>
  <c r="J86" i="30"/>
  <c r="I86" i="30"/>
  <c r="H86" i="30"/>
  <c r="M75" i="30"/>
  <c r="K75" i="30"/>
  <c r="I75" i="30"/>
  <c r="M74" i="30"/>
  <c r="L74" i="30"/>
  <c r="K74" i="30"/>
  <c r="J74" i="30"/>
  <c r="I74" i="30"/>
  <c r="H74" i="30"/>
  <c r="H112" i="29"/>
  <c r="H111" i="29"/>
  <c r="H110" i="29"/>
  <c r="H109" i="29"/>
  <c r="H108" i="29"/>
  <c r="E108" i="29"/>
  <c r="D108" i="29"/>
  <c r="B108" i="29"/>
  <c r="H107" i="29"/>
  <c r="E107" i="29"/>
  <c r="D107" i="29"/>
  <c r="B107" i="29"/>
  <c r="H105" i="29"/>
  <c r="H104" i="29"/>
  <c r="H103" i="29"/>
  <c r="H102" i="29"/>
  <c r="H101" i="29"/>
  <c r="H100" i="29"/>
  <c r="H99" i="29"/>
  <c r="H98" i="29"/>
  <c r="H97" i="29"/>
  <c r="H96" i="29"/>
  <c r="M86" i="29"/>
  <c r="L86" i="29"/>
  <c r="K86" i="29"/>
  <c r="J86" i="29"/>
  <c r="I86" i="29"/>
  <c r="H86" i="29"/>
  <c r="M75" i="29"/>
  <c r="L75" i="29"/>
  <c r="K75" i="29"/>
  <c r="J75" i="29"/>
  <c r="I75" i="29"/>
  <c r="H75" i="29"/>
  <c r="L74" i="29"/>
  <c r="K74" i="29"/>
  <c r="H112" i="28"/>
  <c r="H111" i="28"/>
  <c r="H110" i="28"/>
  <c r="H109" i="28"/>
  <c r="H108" i="28"/>
  <c r="H107" i="28"/>
  <c r="H105" i="28"/>
  <c r="H104" i="28"/>
  <c r="H103" i="28"/>
  <c r="H102" i="28"/>
  <c r="H101" i="28"/>
  <c r="H100" i="28"/>
  <c r="H99" i="28"/>
  <c r="H98" i="28"/>
  <c r="H97" i="28"/>
  <c r="H96" i="28"/>
  <c r="H112" i="61"/>
  <c r="H111" i="61"/>
  <c r="H110" i="61"/>
  <c r="H109" i="61"/>
  <c r="H108" i="61"/>
  <c r="H107" i="61"/>
  <c r="M106" i="61"/>
  <c r="L106" i="61"/>
  <c r="K106" i="61"/>
  <c r="J106" i="61"/>
  <c r="I106" i="61"/>
  <c r="H106" i="61"/>
  <c r="H105" i="61"/>
  <c r="H104" i="61"/>
  <c r="H103" i="61"/>
  <c r="H102" i="61"/>
  <c r="H101" i="61"/>
  <c r="H100" i="61"/>
  <c r="H99" i="61"/>
  <c r="H98" i="61"/>
  <c r="H97" i="61"/>
  <c r="H96" i="61"/>
  <c r="M95" i="61"/>
  <c r="L95" i="61"/>
  <c r="K95" i="61"/>
  <c r="J95" i="61"/>
  <c r="I95" i="61"/>
  <c r="H95" i="61"/>
  <c r="M94" i="61"/>
  <c r="L94" i="61"/>
  <c r="K94" i="61"/>
  <c r="J94" i="61"/>
  <c r="H94" i="61"/>
  <c r="M86" i="61"/>
  <c r="L86" i="61"/>
  <c r="L126" i="61" s="1"/>
  <c r="K86" i="61"/>
  <c r="J86" i="61"/>
  <c r="I86" i="61"/>
  <c r="H86" i="61"/>
  <c r="M74" i="61"/>
  <c r="L74" i="61"/>
  <c r="K74" i="61"/>
  <c r="J74" i="61"/>
  <c r="I74" i="61"/>
  <c r="H74" i="61"/>
  <c r="H113" i="27"/>
  <c r="H112" i="27"/>
  <c r="H111" i="27"/>
  <c r="H110" i="27"/>
  <c r="H109" i="27"/>
  <c r="H108" i="27"/>
  <c r="H106" i="27"/>
  <c r="H105" i="27"/>
  <c r="H104" i="27"/>
  <c r="H103" i="27"/>
  <c r="H102" i="27"/>
  <c r="H101" i="27"/>
  <c r="H100" i="27"/>
  <c r="H99" i="27"/>
  <c r="H98" i="27"/>
  <c r="H97" i="27"/>
  <c r="H9" i="27"/>
  <c r="H10" i="27"/>
  <c r="H21" i="27"/>
  <c r="I75" i="32" l="1"/>
  <c r="J75" i="30"/>
  <c r="H75" i="30"/>
  <c r="I74" i="29"/>
  <c r="J74" i="29"/>
  <c r="L75" i="27"/>
  <c r="I75" i="27"/>
  <c r="M75" i="27"/>
  <c r="J75" i="27"/>
  <c r="H75" i="27"/>
  <c r="K75" i="27"/>
  <c r="J87" i="27"/>
  <c r="M87" i="27"/>
  <c r="I87" i="27"/>
  <c r="L87" i="27"/>
  <c r="H87" i="27"/>
  <c r="K87" i="27"/>
  <c r="L76" i="27"/>
  <c r="H76" i="27"/>
  <c r="K76" i="27"/>
  <c r="J76" i="27"/>
  <c r="M76" i="27"/>
  <c r="I76" i="27"/>
  <c r="K75" i="32"/>
  <c r="J75" i="32"/>
  <c r="H75" i="32"/>
  <c r="L74" i="31"/>
  <c r="H74" i="31"/>
  <c r="I74" i="31"/>
  <c r="M74" i="31"/>
  <c r="M74" i="29"/>
  <c r="H49" i="61"/>
  <c r="H86" i="31"/>
  <c r="L86" i="31"/>
  <c r="I86" i="31"/>
  <c r="M86" i="31"/>
  <c r="J126" i="61"/>
  <c r="K126" i="61"/>
  <c r="I126" i="61"/>
  <c r="M126" i="61"/>
  <c r="J75" i="61"/>
  <c r="J115" i="61" s="1"/>
  <c r="K75" i="61"/>
  <c r="K115" i="61" s="1"/>
  <c r="M75" i="61"/>
  <c r="M115" i="61" s="1"/>
  <c r="I75" i="61"/>
  <c r="I115" i="61" s="1"/>
  <c r="L75" i="61"/>
  <c r="L115" i="61" s="1"/>
  <c r="H75" i="61"/>
  <c r="I114" i="61"/>
  <c r="M114" i="61"/>
  <c r="J114" i="61"/>
  <c r="K114" i="61"/>
  <c r="L114" i="61"/>
  <c r="G34" i="70"/>
  <c r="G43" i="70" s="1"/>
  <c r="F34" i="70"/>
  <c r="F43" i="70" s="1"/>
  <c r="E34" i="70"/>
  <c r="E43" i="70" s="1"/>
  <c r="D34" i="70"/>
  <c r="D43" i="70" s="1"/>
  <c r="C34" i="70"/>
  <c r="C43" i="70" s="1"/>
  <c r="G33" i="70"/>
  <c r="G42" i="70" s="1"/>
  <c r="F33" i="70"/>
  <c r="F42" i="70" s="1"/>
  <c r="E33" i="70"/>
  <c r="E42" i="70" s="1"/>
  <c r="D33" i="70"/>
  <c r="D42" i="70" s="1"/>
  <c r="C33" i="70"/>
  <c r="C42" i="70" s="1"/>
  <c r="G32" i="70"/>
  <c r="G41" i="70" s="1"/>
  <c r="F32" i="70"/>
  <c r="F41" i="70" s="1"/>
  <c r="E32" i="70"/>
  <c r="E41" i="70" s="1"/>
  <c r="D32" i="70"/>
  <c r="D41" i="70" s="1"/>
  <c r="C32" i="70"/>
  <c r="C41" i="70" s="1"/>
  <c r="G31" i="70"/>
  <c r="G40" i="70" s="1"/>
  <c r="F31" i="70"/>
  <c r="F40" i="70" s="1"/>
  <c r="E31" i="70"/>
  <c r="E40" i="70" s="1"/>
  <c r="D31" i="70"/>
  <c r="D40" i="70" s="1"/>
  <c r="C31" i="70"/>
  <c r="C40" i="70" s="1"/>
  <c r="G30" i="70"/>
  <c r="G39" i="70" s="1"/>
  <c r="F30" i="70"/>
  <c r="F39" i="70" s="1"/>
  <c r="E30" i="70"/>
  <c r="E39" i="70" s="1"/>
  <c r="D30" i="70"/>
  <c r="D39" i="70" s="1"/>
  <c r="C30" i="70"/>
  <c r="C39" i="70" s="1"/>
  <c r="G29" i="70"/>
  <c r="G38" i="70" s="1"/>
  <c r="F29" i="70"/>
  <c r="F38" i="70" s="1"/>
  <c r="E29" i="70"/>
  <c r="E38" i="70" s="1"/>
  <c r="D29" i="70"/>
  <c r="D38" i="70" s="1"/>
  <c r="C29" i="70"/>
  <c r="C38" i="70" s="1"/>
  <c r="G28" i="70"/>
  <c r="G37" i="70" s="1"/>
  <c r="F28" i="70"/>
  <c r="F37" i="70" s="1"/>
  <c r="E28" i="70"/>
  <c r="E37" i="70" s="1"/>
  <c r="D28" i="70"/>
  <c r="D37" i="70" s="1"/>
  <c r="C28" i="70"/>
  <c r="C37" i="70" s="1"/>
  <c r="B24" i="70"/>
  <c r="B23" i="70"/>
  <c r="B22" i="70"/>
  <c r="B21" i="70"/>
  <c r="B20" i="70"/>
  <c r="B19" i="70"/>
  <c r="B18" i="70"/>
  <c r="G17" i="70"/>
  <c r="F17" i="70"/>
  <c r="E17" i="70"/>
  <c r="D17" i="70"/>
  <c r="C17" i="70"/>
  <c r="B15" i="70"/>
  <c r="B14" i="70"/>
  <c r="B13" i="70"/>
  <c r="B12" i="70"/>
  <c r="B11" i="70"/>
  <c r="B10" i="70"/>
  <c r="B9" i="70"/>
  <c r="G8" i="70"/>
  <c r="F8" i="70"/>
  <c r="E8" i="70"/>
  <c r="D8" i="70"/>
  <c r="C8" i="70"/>
  <c r="B17" i="70" l="1"/>
  <c r="B29" i="70"/>
  <c r="B38" i="70" s="1"/>
  <c r="E27" i="70"/>
  <c r="E36" i="70" s="1"/>
  <c r="B30" i="70"/>
  <c r="B39" i="70" s="1"/>
  <c r="B34" i="70"/>
  <c r="B43" i="70" s="1"/>
  <c r="G27" i="70"/>
  <c r="G36" i="70" s="1"/>
  <c r="F27" i="70"/>
  <c r="F36" i="70" s="1"/>
  <c r="B28" i="70"/>
  <c r="B37" i="70" s="1"/>
  <c r="B31" i="70"/>
  <c r="B40" i="70" s="1"/>
  <c r="B8" i="70"/>
  <c r="D27" i="70"/>
  <c r="D36" i="70" s="1"/>
  <c r="B33" i="70"/>
  <c r="B42" i="70" s="1"/>
  <c r="B32" i="70"/>
  <c r="B41" i="70" s="1"/>
  <c r="C27" i="70"/>
  <c r="C36" i="70" s="1"/>
  <c r="B27" i="70" l="1"/>
  <c r="B36" i="70" s="1"/>
  <c r="O96" i="68"/>
  <c r="M96" i="68"/>
  <c r="O95" i="68"/>
  <c r="M95" i="68"/>
  <c r="O94" i="68"/>
  <c r="M94" i="68"/>
  <c r="O93" i="68"/>
  <c r="M93" i="68"/>
  <c r="O92" i="68"/>
  <c r="M92" i="68"/>
  <c r="M87" i="68"/>
  <c r="O85" i="68"/>
  <c r="M85" i="68"/>
  <c r="O84" i="68"/>
  <c r="M84" i="68"/>
  <c r="O83" i="68"/>
  <c r="M83" i="68"/>
  <c r="O82" i="68"/>
  <c r="M82" i="68"/>
  <c r="O81" i="68"/>
  <c r="M81" i="68"/>
  <c r="O74" i="68"/>
  <c r="M74" i="68"/>
  <c r="O73" i="68"/>
  <c r="M73" i="68"/>
  <c r="O72" i="68"/>
  <c r="M72" i="68"/>
  <c r="O71" i="68"/>
  <c r="M71" i="68"/>
  <c r="O70" i="68"/>
  <c r="M70" i="68"/>
  <c r="O63" i="68"/>
  <c r="M63" i="68"/>
  <c r="O62" i="68"/>
  <c r="M62" i="68"/>
  <c r="L62" i="68"/>
  <c r="O61" i="68"/>
  <c r="M61" i="68"/>
  <c r="O60" i="68"/>
  <c r="M60" i="68"/>
  <c r="O59" i="68"/>
  <c r="M59" i="68"/>
  <c r="O52" i="68"/>
  <c r="M52" i="68"/>
  <c r="O51" i="68"/>
  <c r="M51" i="68"/>
  <c r="F51" i="68"/>
  <c r="O50" i="68"/>
  <c r="M50" i="68"/>
  <c r="O49" i="68"/>
  <c r="M49" i="68"/>
  <c r="D49" i="68"/>
  <c r="O48" i="68"/>
  <c r="M48" i="68"/>
  <c r="L48" i="68"/>
  <c r="O41" i="68"/>
  <c r="M41" i="68"/>
  <c r="O40" i="68"/>
  <c r="M40" i="68"/>
  <c r="D40" i="68"/>
  <c r="O39" i="68"/>
  <c r="M39" i="68"/>
  <c r="F39" i="68"/>
  <c r="O38" i="68"/>
  <c r="M38" i="68"/>
  <c r="F38" i="68"/>
  <c r="O37" i="68"/>
  <c r="M37" i="68"/>
  <c r="M30" i="68"/>
  <c r="O29" i="68"/>
  <c r="M29" i="68"/>
  <c r="B29" i="68"/>
  <c r="F29" i="68" s="1"/>
  <c r="O28" i="68"/>
  <c r="M28" i="68"/>
  <c r="B28" i="68"/>
  <c r="D28" i="68" s="1"/>
  <c r="O27" i="68"/>
  <c r="M27" i="68"/>
  <c r="B27" i="68"/>
  <c r="D27" i="68" s="1"/>
  <c r="O26" i="68"/>
  <c r="M26" i="68"/>
  <c r="B26" i="68"/>
  <c r="O19" i="68"/>
  <c r="M19" i="68"/>
  <c r="K19" i="68"/>
  <c r="D19" i="68"/>
  <c r="O18" i="68"/>
  <c r="M18" i="68"/>
  <c r="K18" i="68"/>
  <c r="D18" i="68"/>
  <c r="O17" i="68"/>
  <c r="M17" i="68"/>
  <c r="K17" i="68"/>
  <c r="D17" i="68"/>
  <c r="O16" i="68"/>
  <c r="M16" i="68"/>
  <c r="F16" i="68"/>
  <c r="O15" i="68"/>
  <c r="M15" i="68"/>
  <c r="K15" i="68"/>
  <c r="D15" i="68"/>
  <c r="M32" i="68" l="1"/>
  <c r="F18" i="68"/>
  <c r="M10" i="68"/>
  <c r="I19" i="68"/>
  <c r="N19" i="68" s="1"/>
  <c r="I15" i="68"/>
  <c r="N15" i="68" s="1"/>
  <c r="F19" i="68"/>
  <c r="P19" i="68" s="1"/>
  <c r="F40" i="68"/>
  <c r="I17" i="68"/>
  <c r="N17" i="68" s="1"/>
  <c r="L26" i="68"/>
  <c r="O43" i="68"/>
  <c r="O87" i="68"/>
  <c r="P38" i="68"/>
  <c r="D51" i="68"/>
  <c r="D10" i="68"/>
  <c r="D16" i="68"/>
  <c r="F15" i="68"/>
  <c r="P15" i="68" s="1"/>
  <c r="O10" i="68"/>
  <c r="P18" i="68"/>
  <c r="N28" i="68"/>
  <c r="L39" i="68"/>
  <c r="L41" i="68"/>
  <c r="P39" i="68"/>
  <c r="L37" i="68"/>
  <c r="L50" i="68"/>
  <c r="L52" i="68"/>
  <c r="M43" i="68"/>
  <c r="O54" i="68"/>
  <c r="L59" i="68"/>
  <c r="L61" i="68"/>
  <c r="L63" i="68"/>
  <c r="M54" i="68"/>
  <c r="O65" i="68"/>
  <c r="L70" i="68"/>
  <c r="L72" i="68"/>
  <c r="M65" i="68"/>
  <c r="L74" i="68"/>
  <c r="O76" i="68"/>
  <c r="N81" i="68"/>
  <c r="N85" i="68"/>
  <c r="M76" i="68"/>
  <c r="L83" i="68"/>
  <c r="N94" i="68"/>
  <c r="L92" i="68"/>
  <c r="L93" i="68"/>
  <c r="L94" i="68"/>
  <c r="P93" i="68"/>
  <c r="P94" i="68"/>
  <c r="L96" i="68"/>
  <c r="P85" i="68"/>
  <c r="L81" i="68"/>
  <c r="P84" i="68"/>
  <c r="P81" i="68"/>
  <c r="P82" i="68"/>
  <c r="L84" i="68"/>
  <c r="L85" i="68"/>
  <c r="P72" i="68"/>
  <c r="L71" i="68"/>
  <c r="P71" i="68"/>
  <c r="P60" i="68"/>
  <c r="F49" i="68"/>
  <c r="L49" i="68"/>
  <c r="L40" i="68"/>
  <c r="D38" i="68"/>
  <c r="N38" i="68" s="1"/>
  <c r="F27" i="68"/>
  <c r="P29" i="68"/>
  <c r="D29" i="68"/>
  <c r="F26" i="68"/>
  <c r="P26" i="68" s="1"/>
  <c r="O32" i="68"/>
  <c r="D26" i="68"/>
  <c r="N26" i="68" s="1"/>
  <c r="L29" i="68"/>
  <c r="P95" i="68"/>
  <c r="I16" i="68"/>
  <c r="L16" i="68"/>
  <c r="P73" i="68"/>
  <c r="P96" i="68"/>
  <c r="L27" i="68"/>
  <c r="N27" i="68"/>
  <c r="L28" i="68"/>
  <c r="L15" i="68"/>
  <c r="K16" i="68"/>
  <c r="P16" i="68" s="1"/>
  <c r="F17" i="68"/>
  <c r="P17" i="68" s="1"/>
  <c r="L17" i="68"/>
  <c r="L18" i="68"/>
  <c r="I18" i="68"/>
  <c r="N18" i="68" s="1"/>
  <c r="L19" i="68"/>
  <c r="M21" i="68"/>
  <c r="F28" i="68"/>
  <c r="P28" i="68" s="1"/>
  <c r="P51" i="68"/>
  <c r="F32" i="68"/>
  <c r="D37" i="68"/>
  <c r="L38" i="68"/>
  <c r="N40" i="68"/>
  <c r="D41" i="68"/>
  <c r="N49" i="68"/>
  <c r="D50" i="68"/>
  <c r="N50" i="68" s="1"/>
  <c r="L51" i="68"/>
  <c r="L60" i="68"/>
  <c r="N62" i="68"/>
  <c r="N63" i="68"/>
  <c r="N72" i="68"/>
  <c r="L73" i="68"/>
  <c r="L82" i="68"/>
  <c r="N84" i="68"/>
  <c r="L95" i="68"/>
  <c r="F37" i="68"/>
  <c r="P37" i="68" s="1"/>
  <c r="P40" i="68"/>
  <c r="F41" i="68"/>
  <c r="P41" i="68" s="1"/>
  <c r="F50" i="68"/>
  <c r="P50" i="68" s="1"/>
  <c r="P59" i="68"/>
  <c r="P62" i="68"/>
  <c r="P63" i="68"/>
  <c r="D39" i="68"/>
  <c r="N39" i="68" s="1"/>
  <c r="D43" i="68"/>
  <c r="D48" i="68"/>
  <c r="N48" i="68" s="1"/>
  <c r="D52" i="68"/>
  <c r="N52" i="68" s="1"/>
  <c r="N61" i="68"/>
  <c r="N70" i="68"/>
  <c r="N73" i="68"/>
  <c r="N74" i="68"/>
  <c r="N76" i="68"/>
  <c r="N82" i="68"/>
  <c r="N92" i="68"/>
  <c r="N95" i="68"/>
  <c r="F48" i="68"/>
  <c r="P48" i="68" s="1"/>
  <c r="F52" i="68"/>
  <c r="P52" i="68" s="1"/>
  <c r="P70" i="68"/>
  <c r="P74" i="68"/>
  <c r="P83" i="68"/>
  <c r="P92" i="68"/>
  <c r="F18" i="67"/>
  <c r="F20" i="67"/>
  <c r="F21" i="67"/>
  <c r="F22" i="67"/>
  <c r="F23" i="67"/>
  <c r="F24" i="67"/>
  <c r="F25" i="67"/>
  <c r="B25" i="67"/>
  <c r="B24" i="67"/>
  <c r="B23" i="67"/>
  <c r="B22" i="67"/>
  <c r="B21" i="67"/>
  <c r="B20" i="67"/>
  <c r="B19" i="67"/>
  <c r="B18" i="67"/>
  <c r="G15" i="67"/>
  <c r="H15" i="67" s="1"/>
  <c r="G14" i="67"/>
  <c r="H14" i="67" s="1"/>
  <c r="G13" i="67"/>
  <c r="H13" i="67" s="1"/>
  <c r="G12" i="67"/>
  <c r="H12" i="67" s="1"/>
  <c r="G11" i="67"/>
  <c r="H11" i="67" s="1"/>
  <c r="G10" i="67"/>
  <c r="H10" i="67" s="1"/>
  <c r="G8" i="67"/>
  <c r="E18" i="67"/>
  <c r="D18" i="67"/>
  <c r="C18" i="67"/>
  <c r="I44" i="66"/>
  <c r="H44" i="66"/>
  <c r="G44" i="66"/>
  <c r="F44" i="66"/>
  <c r="E44" i="66"/>
  <c r="D44" i="66"/>
  <c r="C44" i="66"/>
  <c r="I43" i="66"/>
  <c r="H43" i="66"/>
  <c r="G43" i="66"/>
  <c r="F43" i="66"/>
  <c r="E43" i="66"/>
  <c r="D43" i="66"/>
  <c r="C43" i="66"/>
  <c r="I42" i="66"/>
  <c r="H42" i="66"/>
  <c r="G42" i="66"/>
  <c r="F42" i="66"/>
  <c r="E42" i="66"/>
  <c r="D42" i="66"/>
  <c r="C42" i="66"/>
  <c r="I41" i="66"/>
  <c r="H41" i="66"/>
  <c r="G41" i="66"/>
  <c r="F41" i="66"/>
  <c r="E41" i="66"/>
  <c r="D41" i="66"/>
  <c r="C41" i="66"/>
  <c r="I40" i="66"/>
  <c r="H40" i="66"/>
  <c r="G40" i="66"/>
  <c r="F40" i="66"/>
  <c r="E40" i="66"/>
  <c r="D40" i="66"/>
  <c r="C40" i="66"/>
  <c r="B29" i="66"/>
  <c r="B28" i="66"/>
  <c r="B27" i="66"/>
  <c r="B26" i="66"/>
  <c r="B25" i="66"/>
  <c r="I24" i="66"/>
  <c r="H24" i="66"/>
  <c r="G24" i="66"/>
  <c r="F24" i="66"/>
  <c r="E24" i="66"/>
  <c r="D24" i="66"/>
  <c r="C24" i="66"/>
  <c r="B14" i="66"/>
  <c r="B13" i="66"/>
  <c r="B12" i="66"/>
  <c r="B11" i="66"/>
  <c r="B10" i="66"/>
  <c r="I9" i="66"/>
  <c r="I21" i="66" s="1"/>
  <c r="H9" i="66"/>
  <c r="H20" i="66" s="1"/>
  <c r="G9" i="66"/>
  <c r="G21" i="66" s="1"/>
  <c r="F9" i="66"/>
  <c r="F19" i="66" s="1"/>
  <c r="E9" i="66"/>
  <c r="E21" i="66" s="1"/>
  <c r="D9" i="66"/>
  <c r="D18" i="66" s="1"/>
  <c r="C9" i="66"/>
  <c r="C21" i="66" s="1"/>
  <c r="I44" i="65"/>
  <c r="H44" i="65"/>
  <c r="G44" i="65"/>
  <c r="F44" i="65"/>
  <c r="E44" i="65"/>
  <c r="D44" i="65"/>
  <c r="C44" i="65"/>
  <c r="I43" i="65"/>
  <c r="H43" i="65"/>
  <c r="G43" i="65"/>
  <c r="F43" i="65"/>
  <c r="E43" i="65"/>
  <c r="D43" i="65"/>
  <c r="C43" i="65"/>
  <c r="I42" i="65"/>
  <c r="H42" i="65"/>
  <c r="G42" i="65"/>
  <c r="F42" i="65"/>
  <c r="E42" i="65"/>
  <c r="D42" i="65"/>
  <c r="C42" i="65"/>
  <c r="I41" i="65"/>
  <c r="H41" i="65"/>
  <c r="G41" i="65"/>
  <c r="F41" i="65"/>
  <c r="E41" i="65"/>
  <c r="D41" i="65"/>
  <c r="C41" i="65"/>
  <c r="I40" i="65"/>
  <c r="H40" i="65"/>
  <c r="G40" i="65"/>
  <c r="F40" i="65"/>
  <c r="E40" i="65"/>
  <c r="D40" i="65"/>
  <c r="C40" i="65"/>
  <c r="B29" i="65"/>
  <c r="B28" i="65"/>
  <c r="B27" i="65"/>
  <c r="B26" i="65"/>
  <c r="B25" i="65"/>
  <c r="I24" i="65"/>
  <c r="H24" i="65"/>
  <c r="G24" i="65"/>
  <c r="F24" i="65"/>
  <c r="E24" i="65"/>
  <c r="D24" i="65"/>
  <c r="C24" i="65"/>
  <c r="B14" i="65"/>
  <c r="B13" i="65"/>
  <c r="B12" i="65"/>
  <c r="B11" i="65"/>
  <c r="B10" i="65"/>
  <c r="I9" i="65"/>
  <c r="I21" i="65" s="1"/>
  <c r="H9" i="65"/>
  <c r="H21" i="65" s="1"/>
  <c r="G9" i="65"/>
  <c r="G20" i="65" s="1"/>
  <c r="F9" i="65"/>
  <c r="F21" i="65" s="1"/>
  <c r="E9" i="65"/>
  <c r="E21" i="65" s="1"/>
  <c r="D9" i="65"/>
  <c r="D21" i="65" s="1"/>
  <c r="C9" i="65"/>
  <c r="C20" i="65" s="1"/>
  <c r="B40" i="65" l="1"/>
  <c r="B24" i="65"/>
  <c r="B34" i="65" s="1"/>
  <c r="N51" i="68"/>
  <c r="P49" i="68"/>
  <c r="N59" i="68"/>
  <c r="P27" i="68"/>
  <c r="N41" i="68"/>
  <c r="N16" i="68"/>
  <c r="F43" i="68"/>
  <c r="P43" i="68" s="1"/>
  <c r="N93" i="68"/>
  <c r="L76" i="68"/>
  <c r="N29" i="68"/>
  <c r="L10" i="68"/>
  <c r="B44" i="66"/>
  <c r="B42" i="66"/>
  <c r="B43" i="66"/>
  <c r="B40" i="66"/>
  <c r="D17" i="66"/>
  <c r="D39" i="66"/>
  <c r="H39" i="66"/>
  <c r="H19" i="66"/>
  <c r="D21" i="66"/>
  <c r="B41" i="66"/>
  <c r="D16" i="66"/>
  <c r="F17" i="66"/>
  <c r="H18" i="66"/>
  <c r="D20" i="66"/>
  <c r="F21" i="66"/>
  <c r="E39" i="66"/>
  <c r="I39" i="66"/>
  <c r="F16" i="66"/>
  <c r="H17" i="66"/>
  <c r="D19" i="66"/>
  <c r="F20" i="66"/>
  <c r="H21" i="66"/>
  <c r="F39" i="66"/>
  <c r="F18" i="66"/>
  <c r="H16" i="66"/>
  <c r="C39" i="66"/>
  <c r="G39" i="66"/>
  <c r="B44" i="65"/>
  <c r="B43" i="65"/>
  <c r="C17" i="65"/>
  <c r="C19" i="65"/>
  <c r="C21" i="65"/>
  <c r="G17" i="65"/>
  <c r="G19" i="65"/>
  <c r="G21" i="65"/>
  <c r="C16" i="65"/>
  <c r="C18" i="65"/>
  <c r="G16" i="65"/>
  <c r="G18" i="65"/>
  <c r="C39" i="65"/>
  <c r="C35" i="65"/>
  <c r="C50" i="65" s="1"/>
  <c r="C36" i="65"/>
  <c r="F36" i="65"/>
  <c r="F51" i="65" s="1"/>
  <c r="F35" i="65"/>
  <c r="F34" i="65"/>
  <c r="G39" i="65"/>
  <c r="G35" i="65"/>
  <c r="G50" i="65" s="1"/>
  <c r="G36" i="65"/>
  <c r="F31" i="65"/>
  <c r="D39" i="65"/>
  <c r="D36" i="65"/>
  <c r="D51" i="65" s="1"/>
  <c r="D35" i="65"/>
  <c r="H39" i="65"/>
  <c r="H36" i="65"/>
  <c r="H51" i="65" s="1"/>
  <c r="H35" i="65"/>
  <c r="F32" i="65"/>
  <c r="F39" i="65"/>
  <c r="E39" i="65"/>
  <c r="E36" i="65"/>
  <c r="E51" i="65" s="1"/>
  <c r="E35" i="65"/>
  <c r="I39" i="65"/>
  <c r="I36" i="65"/>
  <c r="I51" i="65" s="1"/>
  <c r="I35" i="65"/>
  <c r="F33" i="65"/>
  <c r="G22" i="67"/>
  <c r="G20" i="67"/>
  <c r="F10" i="68"/>
  <c r="I10" i="68"/>
  <c r="N10" i="68" s="1"/>
  <c r="K10" i="68"/>
  <c r="N37" i="68"/>
  <c r="P54" i="68"/>
  <c r="P61" i="68"/>
  <c r="L65" i="68"/>
  <c r="N83" i="68"/>
  <c r="L87" i="68"/>
  <c r="P87" i="68"/>
  <c r="N71" i="68"/>
  <c r="N60" i="68"/>
  <c r="L54" i="68"/>
  <c r="N54" i="68"/>
  <c r="D32" i="68"/>
  <c r="N32" i="68" s="1"/>
  <c r="P65" i="68"/>
  <c r="N96" i="68"/>
  <c r="N65" i="68"/>
  <c r="L32" i="68"/>
  <c r="P76" i="68"/>
  <c r="N43" i="68"/>
  <c r="L43" i="68"/>
  <c r="P32" i="68"/>
  <c r="G21" i="67"/>
  <c r="G23" i="67"/>
  <c r="G24" i="67"/>
  <c r="G25" i="67"/>
  <c r="H8" i="67"/>
  <c r="C25" i="67"/>
  <c r="C19" i="67"/>
  <c r="C24" i="67"/>
  <c r="C22" i="67"/>
  <c r="C20" i="67"/>
  <c r="D22" i="67"/>
  <c r="D25" i="67"/>
  <c r="D20" i="67"/>
  <c r="E25" i="67"/>
  <c r="E21" i="67"/>
  <c r="E20" i="67"/>
  <c r="E19" i="67"/>
  <c r="D19" i="67"/>
  <c r="G31" i="66"/>
  <c r="G34" i="66"/>
  <c r="B24" i="66"/>
  <c r="B32" i="66" s="1"/>
  <c r="I31" i="66"/>
  <c r="I32" i="66"/>
  <c r="I33" i="66"/>
  <c r="I34" i="66"/>
  <c r="I35" i="66"/>
  <c r="I36" i="66"/>
  <c r="I51" i="66" s="1"/>
  <c r="C32" i="66"/>
  <c r="C33" i="66"/>
  <c r="C35" i="66"/>
  <c r="C36" i="66"/>
  <c r="C51" i="66" s="1"/>
  <c r="C31" i="66"/>
  <c r="C34" i="66"/>
  <c r="E31" i="66"/>
  <c r="E32" i="66"/>
  <c r="E33" i="66"/>
  <c r="E34" i="66"/>
  <c r="E35" i="66"/>
  <c r="E36" i="66"/>
  <c r="E51" i="66" s="1"/>
  <c r="G32" i="66"/>
  <c r="G33" i="66"/>
  <c r="G35" i="66"/>
  <c r="G36" i="66"/>
  <c r="G51" i="66" s="1"/>
  <c r="C16" i="66"/>
  <c r="G16" i="66"/>
  <c r="C17" i="66"/>
  <c r="G17" i="66"/>
  <c r="C18" i="66"/>
  <c r="G18" i="66"/>
  <c r="C19" i="66"/>
  <c r="G19" i="66"/>
  <c r="C20" i="66"/>
  <c r="G20" i="66"/>
  <c r="F31" i="66"/>
  <c r="F32" i="66"/>
  <c r="F47" i="66" s="1"/>
  <c r="F33" i="66"/>
  <c r="F34" i="66"/>
  <c r="F49" i="66" s="1"/>
  <c r="F35" i="66"/>
  <c r="F50" i="66" s="1"/>
  <c r="F36" i="66"/>
  <c r="B9" i="66"/>
  <c r="E16" i="66"/>
  <c r="I16" i="66"/>
  <c r="E17" i="66"/>
  <c r="I17" i="66"/>
  <c r="E18" i="66"/>
  <c r="I18" i="66"/>
  <c r="E19" i="66"/>
  <c r="I19" i="66"/>
  <c r="E20" i="66"/>
  <c r="I20" i="66"/>
  <c r="D31" i="66"/>
  <c r="H31" i="66"/>
  <c r="D32" i="66"/>
  <c r="H32" i="66"/>
  <c r="H47" i="66" s="1"/>
  <c r="D33" i="66"/>
  <c r="D48" i="66" s="1"/>
  <c r="H33" i="66"/>
  <c r="H48" i="66" s="1"/>
  <c r="D34" i="66"/>
  <c r="D49" i="66" s="1"/>
  <c r="H34" i="66"/>
  <c r="D35" i="66"/>
  <c r="H35" i="66"/>
  <c r="H50" i="66" s="1"/>
  <c r="D36" i="66"/>
  <c r="H36" i="66"/>
  <c r="B35" i="65"/>
  <c r="B42" i="65"/>
  <c r="D16" i="65"/>
  <c r="H16" i="65"/>
  <c r="D17" i="65"/>
  <c r="H17" i="65"/>
  <c r="D18" i="65"/>
  <c r="H18" i="65"/>
  <c r="D19" i="65"/>
  <c r="H19" i="65"/>
  <c r="D20" i="65"/>
  <c r="H20" i="65"/>
  <c r="C31" i="65"/>
  <c r="G31" i="65"/>
  <c r="C32" i="65"/>
  <c r="G32" i="65"/>
  <c r="G47" i="65" s="1"/>
  <c r="C33" i="65"/>
  <c r="G33" i="65"/>
  <c r="G48" i="65" s="1"/>
  <c r="C34" i="65"/>
  <c r="G34" i="65"/>
  <c r="B33" i="65"/>
  <c r="B41" i="65"/>
  <c r="B9" i="65"/>
  <c r="E16" i="65"/>
  <c r="I16" i="65"/>
  <c r="E17" i="65"/>
  <c r="I17" i="65"/>
  <c r="E18" i="65"/>
  <c r="I18" i="65"/>
  <c r="E19" i="65"/>
  <c r="I19" i="65"/>
  <c r="E20" i="65"/>
  <c r="I20" i="65"/>
  <c r="D31" i="65"/>
  <c r="H31" i="65"/>
  <c r="D32" i="65"/>
  <c r="H32" i="65"/>
  <c r="D33" i="65"/>
  <c r="H33" i="65"/>
  <c r="D34" i="65"/>
  <c r="H34" i="65"/>
  <c r="F16" i="65"/>
  <c r="F17" i="65"/>
  <c r="F18" i="65"/>
  <c r="F48" i="65" s="1"/>
  <c r="F19" i="65"/>
  <c r="F20" i="65"/>
  <c r="E31" i="65"/>
  <c r="I31" i="65"/>
  <c r="E32" i="65"/>
  <c r="E47" i="65" s="1"/>
  <c r="I32" i="65"/>
  <c r="E33" i="65"/>
  <c r="E48" i="65" s="1"/>
  <c r="I33" i="65"/>
  <c r="E34" i="65"/>
  <c r="E49" i="65" s="1"/>
  <c r="I34" i="65"/>
  <c r="C50" i="66" l="1"/>
  <c r="B36" i="65"/>
  <c r="B32" i="65"/>
  <c r="B31" i="65"/>
  <c r="F49" i="65"/>
  <c r="C51" i="65"/>
  <c r="G49" i="65"/>
  <c r="D48" i="65"/>
  <c r="D49" i="65"/>
  <c r="D47" i="65"/>
  <c r="H51" i="66"/>
  <c r="H49" i="66"/>
  <c r="F51" i="66"/>
  <c r="D51" i="66"/>
  <c r="D47" i="66"/>
  <c r="C48" i="65"/>
  <c r="C49" i="65"/>
  <c r="H48" i="65"/>
  <c r="B16" i="65"/>
  <c r="E50" i="65"/>
  <c r="D50" i="65"/>
  <c r="G51" i="65"/>
  <c r="H49" i="65"/>
  <c r="H47" i="65"/>
  <c r="F50" i="65"/>
  <c r="F47" i="65"/>
  <c r="F48" i="66"/>
  <c r="D50" i="66"/>
  <c r="I50" i="66"/>
  <c r="C47" i="65"/>
  <c r="I48" i="65"/>
  <c r="I49" i="65"/>
  <c r="I47" i="65"/>
  <c r="I50" i="65"/>
  <c r="H50" i="65"/>
  <c r="E50" i="66"/>
  <c r="G50" i="66"/>
  <c r="P10" i="68"/>
  <c r="N87" i="68"/>
  <c r="G47" i="66"/>
  <c r="I48" i="66"/>
  <c r="C47" i="66"/>
  <c r="G49" i="66"/>
  <c r="E48" i="66"/>
  <c r="E49" i="66"/>
  <c r="E47" i="66"/>
  <c r="G48" i="66"/>
  <c r="I49" i="66"/>
  <c r="I47" i="66"/>
  <c r="B35" i="66"/>
  <c r="B33" i="66"/>
  <c r="B31" i="66"/>
  <c r="C49" i="66"/>
  <c r="B36" i="66"/>
  <c r="B34" i="66"/>
  <c r="C48" i="66"/>
  <c r="B19" i="66"/>
  <c r="B21" i="66"/>
  <c r="B17" i="66"/>
  <c r="B47" i="66" s="1"/>
  <c r="B16" i="66"/>
  <c r="B39" i="66"/>
  <c r="B18" i="66"/>
  <c r="B20" i="66"/>
  <c r="B18" i="65"/>
  <c r="B48" i="65" s="1"/>
  <c r="B20" i="65"/>
  <c r="B50" i="65" s="1"/>
  <c r="B39" i="65"/>
  <c r="B21" i="65"/>
  <c r="B51" i="65" s="1"/>
  <c r="B17" i="65"/>
  <c r="B47" i="65" s="1"/>
  <c r="B19" i="65"/>
  <c r="B49" i="65" s="1"/>
  <c r="C7" i="64"/>
  <c r="D7" i="64"/>
  <c r="E7" i="64"/>
  <c r="F7" i="64"/>
  <c r="G7" i="64"/>
  <c r="H7" i="64"/>
  <c r="I7" i="64"/>
  <c r="I16" i="64" s="1"/>
  <c r="J7" i="64"/>
  <c r="K7" i="64"/>
  <c r="K16" i="64" s="1"/>
  <c r="B7" i="64"/>
  <c r="B16" i="64" s="1"/>
  <c r="E16" i="64" l="1"/>
  <c r="B51" i="66"/>
  <c r="G16" i="64"/>
  <c r="C16" i="64"/>
  <c r="J16" i="64"/>
  <c r="F16" i="64"/>
  <c r="H16" i="64"/>
  <c r="D16" i="64"/>
  <c r="B49" i="66"/>
  <c r="B48" i="66"/>
  <c r="B50" i="66"/>
  <c r="B63" i="55"/>
  <c r="D63" i="55" s="1"/>
  <c r="B62" i="55"/>
  <c r="F62" i="55" s="1"/>
  <c r="B61" i="55"/>
  <c r="D61" i="55" s="1"/>
  <c r="B60" i="55"/>
  <c r="D60" i="55" s="1"/>
  <c r="B59" i="55"/>
  <c r="D59" i="55" s="1"/>
  <c r="C58" i="55"/>
  <c r="E58" i="55"/>
  <c r="B56" i="55"/>
  <c r="B55" i="55"/>
  <c r="B54" i="55"/>
  <c r="B53" i="55"/>
  <c r="B52" i="55"/>
  <c r="B49" i="55"/>
  <c r="B48" i="55"/>
  <c r="B47" i="55"/>
  <c r="B46" i="55"/>
  <c r="B45" i="55"/>
  <c r="B42" i="55"/>
  <c r="B41" i="55"/>
  <c r="B40" i="55"/>
  <c r="B39" i="55"/>
  <c r="B38" i="55"/>
  <c r="B35" i="55"/>
  <c r="B34" i="55"/>
  <c r="B33" i="55"/>
  <c r="B32" i="55"/>
  <c r="B31" i="55"/>
  <c r="B28" i="55"/>
  <c r="B27" i="55"/>
  <c r="B26" i="55"/>
  <c r="B25" i="55"/>
  <c r="B24" i="55"/>
  <c r="B21" i="55"/>
  <c r="B20" i="55"/>
  <c r="B19" i="55"/>
  <c r="B18" i="55"/>
  <c r="B17" i="55"/>
  <c r="B14" i="55"/>
  <c r="B13" i="55"/>
  <c r="B12" i="55"/>
  <c r="B11" i="55"/>
  <c r="E24" i="6"/>
  <c r="O64" i="6"/>
  <c r="M64" i="6"/>
  <c r="G64" i="6"/>
  <c r="I64" i="6" s="1"/>
  <c r="B64" i="6"/>
  <c r="F64" i="6" s="1"/>
  <c r="O63" i="6"/>
  <c r="M63" i="6"/>
  <c r="G63" i="6"/>
  <c r="K63" i="6" s="1"/>
  <c r="B63" i="6"/>
  <c r="D63" i="6" s="1"/>
  <c r="O62" i="6"/>
  <c r="M62" i="6"/>
  <c r="G62" i="6"/>
  <c r="I62" i="6" s="1"/>
  <c r="B62" i="6"/>
  <c r="F62" i="6" s="1"/>
  <c r="O61" i="6"/>
  <c r="M61" i="6"/>
  <c r="G61" i="6"/>
  <c r="F61" i="6"/>
  <c r="B61" i="6"/>
  <c r="D61" i="6" s="1"/>
  <c r="O60" i="6"/>
  <c r="M60" i="6"/>
  <c r="G60" i="6"/>
  <c r="I60" i="6" s="1"/>
  <c r="B60" i="6"/>
  <c r="F60" i="6" s="1"/>
  <c r="J59" i="6"/>
  <c r="O59" i="6" s="1"/>
  <c r="H59" i="6"/>
  <c r="E59" i="6"/>
  <c r="C59" i="6"/>
  <c r="B59" i="6"/>
  <c r="F59" i="6" s="1"/>
  <c r="B11" i="63"/>
  <c r="D8" i="33"/>
  <c r="E8" i="33"/>
  <c r="F8" i="33"/>
  <c r="G8" i="33"/>
  <c r="H8" i="33"/>
  <c r="I8" i="33"/>
  <c r="J8" i="33"/>
  <c r="K8" i="33"/>
  <c r="L8" i="33"/>
  <c r="M8" i="33"/>
  <c r="C8" i="33"/>
  <c r="D17" i="33"/>
  <c r="E17" i="33"/>
  <c r="F17" i="33"/>
  <c r="G17" i="33"/>
  <c r="H17" i="33"/>
  <c r="I17" i="33"/>
  <c r="J17" i="33"/>
  <c r="K17" i="33"/>
  <c r="L17" i="33"/>
  <c r="M17" i="33"/>
  <c r="C17" i="33"/>
  <c r="M33" i="33"/>
  <c r="L33" i="33"/>
  <c r="K33" i="33"/>
  <c r="J33" i="33"/>
  <c r="I33" i="33"/>
  <c r="H33" i="33"/>
  <c r="G33" i="33"/>
  <c r="F33" i="33"/>
  <c r="E33" i="33"/>
  <c r="D33" i="33"/>
  <c r="C33" i="33"/>
  <c r="M32" i="33"/>
  <c r="L32" i="33"/>
  <c r="K32" i="33"/>
  <c r="J32" i="33"/>
  <c r="I32" i="33"/>
  <c r="H32" i="33"/>
  <c r="G32" i="33"/>
  <c r="F32" i="33"/>
  <c r="E32" i="33"/>
  <c r="D32" i="33"/>
  <c r="C32" i="33"/>
  <c r="M31" i="33"/>
  <c r="L31" i="33"/>
  <c r="K31" i="33"/>
  <c r="J31" i="33"/>
  <c r="I31" i="33"/>
  <c r="H31" i="33"/>
  <c r="G31" i="33"/>
  <c r="F31" i="33"/>
  <c r="E31" i="33"/>
  <c r="D31" i="33"/>
  <c r="C31" i="33"/>
  <c r="M30" i="33"/>
  <c r="L30" i="33"/>
  <c r="K30" i="33"/>
  <c r="J30" i="33"/>
  <c r="I30" i="33"/>
  <c r="H30" i="33"/>
  <c r="G30" i="33"/>
  <c r="F30" i="33"/>
  <c r="E30" i="33"/>
  <c r="D30" i="33"/>
  <c r="C30" i="33"/>
  <c r="M29" i="33"/>
  <c r="L29" i="33"/>
  <c r="K29" i="33"/>
  <c r="J29" i="33"/>
  <c r="I29" i="33"/>
  <c r="H29" i="33"/>
  <c r="G29" i="33"/>
  <c r="F29" i="33"/>
  <c r="E29" i="33"/>
  <c r="D29" i="33"/>
  <c r="C29" i="33"/>
  <c r="M28" i="33"/>
  <c r="L28" i="33"/>
  <c r="K28" i="33"/>
  <c r="J28" i="33"/>
  <c r="I28" i="33"/>
  <c r="H28" i="33"/>
  <c r="G28" i="33"/>
  <c r="F28" i="33"/>
  <c r="E28" i="33"/>
  <c r="D28" i="33"/>
  <c r="C28" i="33"/>
  <c r="M27" i="33"/>
  <c r="L27" i="33"/>
  <c r="K27" i="33"/>
  <c r="J27" i="33"/>
  <c r="I27" i="33"/>
  <c r="H27" i="33"/>
  <c r="G27" i="33"/>
  <c r="F27" i="33"/>
  <c r="E27" i="33"/>
  <c r="D27" i="33"/>
  <c r="C27" i="33"/>
  <c r="B9" i="33"/>
  <c r="B18" i="33"/>
  <c r="B24" i="33"/>
  <c r="B23" i="33"/>
  <c r="B22" i="33"/>
  <c r="B21" i="33"/>
  <c r="B15" i="33"/>
  <c r="B14" i="33"/>
  <c r="B13" i="33"/>
  <c r="B12" i="33"/>
  <c r="B20" i="33"/>
  <c r="B19" i="33"/>
  <c r="B11" i="33"/>
  <c r="B10" i="33"/>
  <c r="G67" i="63"/>
  <c r="F67" i="63"/>
  <c r="E67" i="63"/>
  <c r="D67" i="63"/>
  <c r="C67" i="63"/>
  <c r="G66" i="63"/>
  <c r="F66" i="63"/>
  <c r="E66" i="63"/>
  <c r="D66" i="63"/>
  <c r="C66" i="63"/>
  <c r="G65" i="63"/>
  <c r="F65" i="63"/>
  <c r="E65" i="63"/>
  <c r="D65" i="63"/>
  <c r="C65" i="63"/>
  <c r="G64" i="63"/>
  <c r="F64" i="63"/>
  <c r="E64" i="63"/>
  <c r="D64" i="63"/>
  <c r="C64" i="63"/>
  <c r="G63" i="63"/>
  <c r="F63" i="63"/>
  <c r="E63" i="63"/>
  <c r="D63" i="63"/>
  <c r="C63" i="63"/>
  <c r="G62" i="63"/>
  <c r="F62" i="63"/>
  <c r="E62" i="63"/>
  <c r="D62" i="63"/>
  <c r="C62" i="63"/>
  <c r="G60" i="63"/>
  <c r="F60" i="63"/>
  <c r="E60" i="63"/>
  <c r="D60" i="63"/>
  <c r="C60" i="63"/>
  <c r="G59" i="63"/>
  <c r="F59" i="63"/>
  <c r="E59" i="63"/>
  <c r="D59" i="63"/>
  <c r="C59" i="63"/>
  <c r="G58" i="63"/>
  <c r="F58" i="63"/>
  <c r="E58" i="63"/>
  <c r="D58" i="63"/>
  <c r="C58" i="63"/>
  <c r="G57" i="63"/>
  <c r="F57" i="63"/>
  <c r="E57" i="63"/>
  <c r="D57" i="63"/>
  <c r="C57" i="63"/>
  <c r="G56" i="63"/>
  <c r="F56" i="63"/>
  <c r="E56" i="63"/>
  <c r="D56" i="63"/>
  <c r="C56" i="63"/>
  <c r="G55" i="63"/>
  <c r="F55" i="63"/>
  <c r="E55" i="63"/>
  <c r="D55" i="63"/>
  <c r="C55" i="63"/>
  <c r="G54" i="63"/>
  <c r="F54" i="63"/>
  <c r="E54" i="63"/>
  <c r="D54" i="63"/>
  <c r="C54" i="63"/>
  <c r="G53" i="63"/>
  <c r="F53" i="63"/>
  <c r="E53" i="63"/>
  <c r="D53" i="63"/>
  <c r="C53" i="63"/>
  <c r="G52" i="63"/>
  <c r="F52" i="63"/>
  <c r="E52" i="63"/>
  <c r="D52" i="63"/>
  <c r="C52" i="63"/>
  <c r="G51" i="63"/>
  <c r="F51" i="63"/>
  <c r="E51" i="63"/>
  <c r="D51" i="63"/>
  <c r="C51" i="63"/>
  <c r="B47" i="63"/>
  <c r="B46" i="63"/>
  <c r="B45" i="63"/>
  <c r="B44" i="63"/>
  <c r="B43" i="63"/>
  <c r="B42" i="63"/>
  <c r="G41" i="63"/>
  <c r="F41" i="63"/>
  <c r="E41" i="63"/>
  <c r="D41" i="63"/>
  <c r="C41" i="63"/>
  <c r="B40" i="63"/>
  <c r="B39" i="63"/>
  <c r="B38" i="63"/>
  <c r="B37" i="63"/>
  <c r="B36" i="63"/>
  <c r="B35" i="63"/>
  <c r="B34" i="63"/>
  <c r="B33" i="63"/>
  <c r="B32" i="63"/>
  <c r="B31" i="63"/>
  <c r="G30" i="63"/>
  <c r="F30" i="63"/>
  <c r="E30" i="63"/>
  <c r="D30" i="63"/>
  <c r="C30" i="63"/>
  <c r="G29" i="63"/>
  <c r="F29" i="63"/>
  <c r="E29" i="63"/>
  <c r="D29" i="63"/>
  <c r="C29" i="63"/>
  <c r="B27" i="63"/>
  <c r="B26" i="63"/>
  <c r="B25" i="63"/>
  <c r="B24" i="63"/>
  <c r="B23" i="63"/>
  <c r="B22" i="63"/>
  <c r="G21" i="63"/>
  <c r="F21" i="63"/>
  <c r="E21" i="63"/>
  <c r="D21" i="63"/>
  <c r="C21" i="63"/>
  <c r="B20" i="63"/>
  <c r="B19" i="63"/>
  <c r="B18" i="63"/>
  <c r="B17" i="63"/>
  <c r="B16" i="63"/>
  <c r="B15" i="63"/>
  <c r="B14" i="63"/>
  <c r="B13" i="63"/>
  <c r="B12" i="63"/>
  <c r="G10" i="63"/>
  <c r="F10" i="63"/>
  <c r="E10" i="63"/>
  <c r="D10" i="63"/>
  <c r="C10" i="63"/>
  <c r="G9" i="63"/>
  <c r="F9" i="63"/>
  <c r="E9" i="63"/>
  <c r="D9" i="63"/>
  <c r="C9" i="63"/>
  <c r="H29" i="27"/>
  <c r="H30" i="27"/>
  <c r="H41" i="27"/>
  <c r="B9" i="55" l="1"/>
  <c r="J96" i="27"/>
  <c r="J116" i="27" s="1"/>
  <c r="M96" i="27"/>
  <c r="M116" i="27" s="1"/>
  <c r="I96" i="27"/>
  <c r="I116" i="27" s="1"/>
  <c r="L96" i="27"/>
  <c r="L116" i="27" s="1"/>
  <c r="H96" i="27"/>
  <c r="K96" i="27"/>
  <c r="K116" i="27" s="1"/>
  <c r="L95" i="27"/>
  <c r="L115" i="27" s="1"/>
  <c r="H95" i="27"/>
  <c r="K95" i="27"/>
  <c r="K115" i="27" s="1"/>
  <c r="J95" i="27"/>
  <c r="J115" i="27" s="1"/>
  <c r="M95" i="27"/>
  <c r="M115" i="27" s="1"/>
  <c r="I95" i="27"/>
  <c r="I115" i="27" s="1"/>
  <c r="L107" i="27"/>
  <c r="L127" i="27" s="1"/>
  <c r="H107" i="27"/>
  <c r="K107" i="27"/>
  <c r="K127" i="27" s="1"/>
  <c r="J107" i="27"/>
  <c r="J127" i="27" s="1"/>
  <c r="M107" i="27"/>
  <c r="M127" i="27" s="1"/>
  <c r="I107" i="27"/>
  <c r="I127" i="27" s="1"/>
  <c r="B58" i="55"/>
  <c r="D58" i="55" s="1"/>
  <c r="F61" i="55"/>
  <c r="D60" i="6"/>
  <c r="N60" i="6" s="1"/>
  <c r="K16" i="63"/>
  <c r="J16" i="63"/>
  <c r="M16" i="63"/>
  <c r="I16" i="63"/>
  <c r="L16" i="63"/>
  <c r="H16" i="63"/>
  <c r="K24" i="63"/>
  <c r="J24" i="63"/>
  <c r="M24" i="63"/>
  <c r="I24" i="63"/>
  <c r="L24" i="63"/>
  <c r="H24" i="63"/>
  <c r="M13" i="63"/>
  <c r="I13" i="63"/>
  <c r="L13" i="63"/>
  <c r="H13" i="63"/>
  <c r="K13" i="63"/>
  <c r="J13" i="63"/>
  <c r="M17" i="63"/>
  <c r="I17" i="63"/>
  <c r="L17" i="63"/>
  <c r="H17" i="63"/>
  <c r="K17" i="63"/>
  <c r="J17" i="63"/>
  <c r="M25" i="63"/>
  <c r="O25" i="63" s="1"/>
  <c r="I25" i="63"/>
  <c r="L25" i="63"/>
  <c r="H25" i="63"/>
  <c r="K25" i="63"/>
  <c r="J25" i="63"/>
  <c r="M34" i="63"/>
  <c r="I34" i="63"/>
  <c r="L34" i="63"/>
  <c r="H34" i="63"/>
  <c r="K34" i="63"/>
  <c r="J34" i="63"/>
  <c r="M38" i="63"/>
  <c r="I38" i="63"/>
  <c r="I58" i="63" s="1"/>
  <c r="L38" i="63"/>
  <c r="H38" i="63"/>
  <c r="K38" i="63"/>
  <c r="J38" i="63"/>
  <c r="M42" i="63"/>
  <c r="I42" i="63"/>
  <c r="L42" i="63"/>
  <c r="L62" i="63" s="1"/>
  <c r="H42" i="63"/>
  <c r="K42" i="63"/>
  <c r="J42" i="63"/>
  <c r="M46" i="63"/>
  <c r="I46" i="63"/>
  <c r="L46" i="63"/>
  <c r="H46" i="63"/>
  <c r="K46" i="63"/>
  <c r="J46" i="63"/>
  <c r="K22" i="63"/>
  <c r="J22" i="63"/>
  <c r="M22" i="63"/>
  <c r="I22" i="63"/>
  <c r="L22" i="63"/>
  <c r="H22" i="63"/>
  <c r="K26" i="63"/>
  <c r="J26" i="63"/>
  <c r="M26" i="63"/>
  <c r="I26" i="63"/>
  <c r="L26" i="63"/>
  <c r="H26" i="63"/>
  <c r="B51" i="63"/>
  <c r="K31" i="63"/>
  <c r="J31" i="63"/>
  <c r="M31" i="63"/>
  <c r="I31" i="63"/>
  <c r="L31" i="63"/>
  <c r="H31" i="63"/>
  <c r="K35" i="63"/>
  <c r="K55" i="63" s="1"/>
  <c r="J35" i="63"/>
  <c r="M35" i="63"/>
  <c r="I35" i="63"/>
  <c r="L35" i="63"/>
  <c r="H35" i="63"/>
  <c r="K39" i="63"/>
  <c r="J39" i="63"/>
  <c r="M39" i="63"/>
  <c r="I39" i="63"/>
  <c r="L39" i="63"/>
  <c r="H39" i="63"/>
  <c r="K43" i="63"/>
  <c r="J43" i="63"/>
  <c r="M43" i="63"/>
  <c r="I43" i="63"/>
  <c r="I63" i="63" s="1"/>
  <c r="L43" i="63"/>
  <c r="H43" i="63"/>
  <c r="K47" i="63"/>
  <c r="J47" i="63"/>
  <c r="M47" i="63"/>
  <c r="I47" i="63"/>
  <c r="L47" i="63"/>
  <c r="H47" i="63"/>
  <c r="K14" i="63"/>
  <c r="J14" i="63"/>
  <c r="M14" i="63"/>
  <c r="I14" i="63"/>
  <c r="L14" i="63"/>
  <c r="H14" i="63"/>
  <c r="K18" i="63"/>
  <c r="J18" i="63"/>
  <c r="M18" i="63"/>
  <c r="I18" i="63"/>
  <c r="L18" i="63"/>
  <c r="H18" i="63"/>
  <c r="J9" i="63"/>
  <c r="M15" i="63"/>
  <c r="I15" i="63"/>
  <c r="L15" i="63"/>
  <c r="H15" i="63"/>
  <c r="K15" i="63"/>
  <c r="J15" i="63"/>
  <c r="M19" i="63"/>
  <c r="I19" i="63"/>
  <c r="L19" i="63"/>
  <c r="H19" i="63"/>
  <c r="K19" i="63"/>
  <c r="J19" i="63"/>
  <c r="M23" i="63"/>
  <c r="I23" i="63"/>
  <c r="L23" i="63"/>
  <c r="H23" i="63"/>
  <c r="K23" i="63"/>
  <c r="J23" i="63"/>
  <c r="M27" i="63"/>
  <c r="I27" i="63"/>
  <c r="L27" i="63"/>
  <c r="H27" i="63"/>
  <c r="K27" i="63"/>
  <c r="K67" i="63" s="1"/>
  <c r="J27" i="63"/>
  <c r="M32" i="63"/>
  <c r="I32" i="63"/>
  <c r="L32" i="63"/>
  <c r="H32" i="63"/>
  <c r="K32" i="63"/>
  <c r="J32" i="63"/>
  <c r="M36" i="63"/>
  <c r="I36" i="63"/>
  <c r="I56" i="63" s="1"/>
  <c r="L36" i="63"/>
  <c r="L56" i="63" s="1"/>
  <c r="H36" i="63"/>
  <c r="K36" i="63"/>
  <c r="K56" i="63" s="1"/>
  <c r="J36" i="63"/>
  <c r="J56" i="63" s="1"/>
  <c r="M40" i="63"/>
  <c r="I40" i="63"/>
  <c r="L40" i="63"/>
  <c r="H40" i="63"/>
  <c r="K40" i="63"/>
  <c r="J40" i="63"/>
  <c r="M44" i="63"/>
  <c r="I44" i="63"/>
  <c r="I64" i="63" s="1"/>
  <c r="L44" i="63"/>
  <c r="L64" i="63" s="1"/>
  <c r="H44" i="63"/>
  <c r="K44" i="63"/>
  <c r="K64" i="63" s="1"/>
  <c r="J44" i="63"/>
  <c r="J64" i="63" s="1"/>
  <c r="K12" i="63"/>
  <c r="J12" i="63"/>
  <c r="M12" i="63"/>
  <c r="O12" i="63" s="1"/>
  <c r="I12" i="63"/>
  <c r="L12" i="63"/>
  <c r="H12" i="63"/>
  <c r="K20" i="63"/>
  <c r="J20" i="63"/>
  <c r="M20" i="63"/>
  <c r="I20" i="63"/>
  <c r="L20" i="63"/>
  <c r="H20" i="63"/>
  <c r="K33" i="63"/>
  <c r="K53" i="63" s="1"/>
  <c r="J33" i="63"/>
  <c r="J53" i="63" s="1"/>
  <c r="M33" i="63"/>
  <c r="I33" i="63"/>
  <c r="I53" i="63" s="1"/>
  <c r="L33" i="63"/>
  <c r="L53" i="63" s="1"/>
  <c r="H33" i="63"/>
  <c r="K37" i="63"/>
  <c r="J37" i="63"/>
  <c r="J57" i="63" s="1"/>
  <c r="M37" i="63"/>
  <c r="I37" i="63"/>
  <c r="I57" i="63" s="1"/>
  <c r="L37" i="63"/>
  <c r="L57" i="63" s="1"/>
  <c r="H37" i="63"/>
  <c r="K45" i="63"/>
  <c r="J45" i="63"/>
  <c r="J65" i="63" s="1"/>
  <c r="M45" i="63"/>
  <c r="I45" i="63"/>
  <c r="I65" i="63" s="1"/>
  <c r="L45" i="63"/>
  <c r="L65" i="63" s="1"/>
  <c r="H45" i="63"/>
  <c r="M11" i="63"/>
  <c r="O11" i="63" s="1"/>
  <c r="I11" i="63"/>
  <c r="L11" i="63"/>
  <c r="H11" i="63"/>
  <c r="K11" i="63"/>
  <c r="J11" i="63"/>
  <c r="B27" i="33"/>
  <c r="B41" i="63"/>
  <c r="H41" i="63" s="1"/>
  <c r="B30" i="63"/>
  <c r="H30" i="63" s="1"/>
  <c r="B29" i="63"/>
  <c r="H29" i="63" s="1"/>
  <c r="B31" i="33"/>
  <c r="F58" i="55"/>
  <c r="D62" i="55"/>
  <c r="F60" i="55"/>
  <c r="F59" i="55"/>
  <c r="F63" i="55"/>
  <c r="M59" i="6"/>
  <c r="D59" i="6"/>
  <c r="L61" i="6"/>
  <c r="D64" i="6"/>
  <c r="N64" i="6" s="1"/>
  <c r="K60" i="6"/>
  <c r="P60" i="6" s="1"/>
  <c r="I63" i="6"/>
  <c r="N63" i="6" s="1"/>
  <c r="K64" i="6"/>
  <c r="P64" i="6" s="1"/>
  <c r="L64" i="6"/>
  <c r="G59" i="6"/>
  <c r="L59" i="6" s="1"/>
  <c r="L60" i="6"/>
  <c r="I61" i="6"/>
  <c r="N61" i="6" s="1"/>
  <c r="D62" i="6"/>
  <c r="N62" i="6" s="1"/>
  <c r="K62" i="6"/>
  <c r="P62" i="6" s="1"/>
  <c r="F63" i="6"/>
  <c r="P63" i="6" s="1"/>
  <c r="L63" i="6"/>
  <c r="K61" i="6"/>
  <c r="P61" i="6" s="1"/>
  <c r="L62" i="6"/>
  <c r="B10" i="63"/>
  <c r="K10" i="63" s="1"/>
  <c r="B9" i="63"/>
  <c r="H9" i="63" s="1"/>
  <c r="D49" i="63"/>
  <c r="F50" i="63"/>
  <c r="B53" i="63"/>
  <c r="B57" i="63"/>
  <c r="F49" i="63"/>
  <c r="D50" i="63"/>
  <c r="B55" i="63"/>
  <c r="B59" i="63"/>
  <c r="B21" i="63"/>
  <c r="M21" i="63" s="1"/>
  <c r="E49" i="63"/>
  <c r="C50" i="63"/>
  <c r="G50" i="63"/>
  <c r="B54" i="63"/>
  <c r="B58" i="63"/>
  <c r="C61" i="63"/>
  <c r="G61" i="63"/>
  <c r="B65" i="63"/>
  <c r="D61" i="63"/>
  <c r="B62" i="63"/>
  <c r="B66" i="63"/>
  <c r="C49" i="63"/>
  <c r="G49" i="63"/>
  <c r="E50" i="63"/>
  <c r="B52" i="63"/>
  <c r="B56" i="63"/>
  <c r="B60" i="63"/>
  <c r="E61" i="63"/>
  <c r="B63" i="63"/>
  <c r="B67" i="63"/>
  <c r="F61" i="63"/>
  <c r="B64" i="63"/>
  <c r="B32" i="33"/>
  <c r="B30" i="33"/>
  <c r="B28" i="33"/>
  <c r="C26" i="33"/>
  <c r="B33" i="33"/>
  <c r="B29" i="33"/>
  <c r="B17" i="33"/>
  <c r="L26" i="33"/>
  <c r="B8" i="33"/>
  <c r="B11" i="27"/>
  <c r="G67" i="27"/>
  <c r="F67" i="27"/>
  <c r="E67" i="27"/>
  <c r="D67" i="27"/>
  <c r="C67" i="27"/>
  <c r="G66" i="27"/>
  <c r="F66" i="27"/>
  <c r="E66" i="27"/>
  <c r="D66" i="27"/>
  <c r="C66" i="27"/>
  <c r="G65" i="27"/>
  <c r="F65" i="27"/>
  <c r="E65" i="27"/>
  <c r="D65" i="27"/>
  <c r="C65" i="27"/>
  <c r="G64" i="27"/>
  <c r="F64" i="27"/>
  <c r="E64" i="27"/>
  <c r="D64" i="27"/>
  <c r="C64" i="27"/>
  <c r="G63" i="27"/>
  <c r="F63" i="27"/>
  <c r="E63" i="27"/>
  <c r="D63" i="27"/>
  <c r="C63" i="27"/>
  <c r="G62" i="27"/>
  <c r="F62" i="27"/>
  <c r="E62" i="27"/>
  <c r="D62" i="27"/>
  <c r="C62" i="27"/>
  <c r="G60" i="27"/>
  <c r="F60" i="27"/>
  <c r="E60" i="27"/>
  <c r="D60" i="27"/>
  <c r="C60" i="27"/>
  <c r="G59" i="27"/>
  <c r="F59" i="27"/>
  <c r="E59" i="27"/>
  <c r="D59" i="27"/>
  <c r="C59" i="27"/>
  <c r="G58" i="27"/>
  <c r="F58" i="27"/>
  <c r="E58" i="27"/>
  <c r="D58" i="27"/>
  <c r="C58" i="27"/>
  <c r="G57" i="27"/>
  <c r="F57" i="27"/>
  <c r="E57" i="27"/>
  <c r="D57" i="27"/>
  <c r="C57" i="27"/>
  <c r="G56" i="27"/>
  <c r="F56" i="27"/>
  <c r="E56" i="27"/>
  <c r="D56" i="27"/>
  <c r="C56" i="27"/>
  <c r="G55" i="27"/>
  <c r="F55" i="27"/>
  <c r="E55" i="27"/>
  <c r="D55" i="27"/>
  <c r="C55" i="27"/>
  <c r="G54" i="27"/>
  <c r="F54" i="27"/>
  <c r="E54" i="27"/>
  <c r="D54" i="27"/>
  <c r="C54" i="27"/>
  <c r="G53" i="27"/>
  <c r="F53" i="27"/>
  <c r="E53" i="27"/>
  <c r="D53" i="27"/>
  <c r="C53" i="27"/>
  <c r="G52" i="27"/>
  <c r="F52" i="27"/>
  <c r="E52" i="27"/>
  <c r="D52" i="27"/>
  <c r="C52" i="27"/>
  <c r="G51" i="27"/>
  <c r="F51" i="27"/>
  <c r="E51" i="27"/>
  <c r="D51" i="27"/>
  <c r="C51" i="27"/>
  <c r="B47" i="27"/>
  <c r="B46" i="27"/>
  <c r="B45" i="27"/>
  <c r="B44" i="27"/>
  <c r="B43" i="27"/>
  <c r="B42" i="27"/>
  <c r="G41" i="27"/>
  <c r="F41" i="27"/>
  <c r="E41" i="27"/>
  <c r="D41" i="27"/>
  <c r="C41" i="27"/>
  <c r="B40" i="27"/>
  <c r="B39" i="27"/>
  <c r="B38" i="27"/>
  <c r="B37" i="27"/>
  <c r="B36" i="27"/>
  <c r="B35" i="27"/>
  <c r="B34" i="27"/>
  <c r="B33" i="27"/>
  <c r="B32" i="27"/>
  <c r="B31" i="27"/>
  <c r="G30" i="27"/>
  <c r="F30" i="27"/>
  <c r="E30" i="27"/>
  <c r="D30" i="27"/>
  <c r="C30" i="27"/>
  <c r="G29" i="27"/>
  <c r="F29" i="27"/>
  <c r="E29" i="27"/>
  <c r="D29" i="27"/>
  <c r="C29" i="27"/>
  <c r="B27" i="27"/>
  <c r="B26" i="27"/>
  <c r="B25" i="27"/>
  <c r="B24" i="27"/>
  <c r="B23" i="27"/>
  <c r="B22" i="27"/>
  <c r="M61" i="27"/>
  <c r="I61" i="27"/>
  <c r="G21" i="27"/>
  <c r="F21" i="27"/>
  <c r="E21" i="27"/>
  <c r="D21" i="27"/>
  <c r="C21" i="27"/>
  <c r="B20" i="27"/>
  <c r="B19" i="27"/>
  <c r="B18" i="27"/>
  <c r="B17" i="27"/>
  <c r="B16" i="27"/>
  <c r="B15" i="27"/>
  <c r="B14" i="27"/>
  <c r="B13" i="27"/>
  <c r="B12" i="27"/>
  <c r="G10" i="27"/>
  <c r="F10" i="27"/>
  <c r="E10" i="27"/>
  <c r="D10" i="27"/>
  <c r="C10" i="27"/>
  <c r="G9" i="27"/>
  <c r="F9" i="27"/>
  <c r="E9" i="27"/>
  <c r="D9" i="27"/>
  <c r="C9" i="27"/>
  <c r="G67" i="61"/>
  <c r="F67" i="61"/>
  <c r="E67" i="61"/>
  <c r="D67" i="61"/>
  <c r="C67" i="61"/>
  <c r="G66" i="61"/>
  <c r="F66" i="61"/>
  <c r="E66" i="61"/>
  <c r="D66" i="61"/>
  <c r="C66" i="61"/>
  <c r="G65" i="61"/>
  <c r="F65" i="61"/>
  <c r="E65" i="61"/>
  <c r="D65" i="61"/>
  <c r="C65" i="61"/>
  <c r="G64" i="61"/>
  <c r="F64" i="61"/>
  <c r="E64" i="61"/>
  <c r="D64" i="61"/>
  <c r="C64" i="61"/>
  <c r="G63" i="61"/>
  <c r="F63" i="61"/>
  <c r="E63" i="61"/>
  <c r="D63" i="61"/>
  <c r="C63" i="61"/>
  <c r="G62" i="61"/>
  <c r="F62" i="61"/>
  <c r="E62" i="61"/>
  <c r="D62" i="61"/>
  <c r="C62" i="61"/>
  <c r="G60" i="61"/>
  <c r="F60" i="61"/>
  <c r="E60" i="61"/>
  <c r="D60" i="61"/>
  <c r="C60" i="61"/>
  <c r="G59" i="61"/>
  <c r="F59" i="61"/>
  <c r="E59" i="61"/>
  <c r="D59" i="61"/>
  <c r="C59" i="61"/>
  <c r="G58" i="61"/>
  <c r="F58" i="61"/>
  <c r="E58" i="61"/>
  <c r="D58" i="61"/>
  <c r="C58" i="61"/>
  <c r="G57" i="61"/>
  <c r="F57" i="61"/>
  <c r="E57" i="61"/>
  <c r="D57" i="61"/>
  <c r="C57" i="61"/>
  <c r="G56" i="61"/>
  <c r="F56" i="61"/>
  <c r="E56" i="61"/>
  <c r="D56" i="61"/>
  <c r="C56" i="61"/>
  <c r="G55" i="61"/>
  <c r="F55" i="61"/>
  <c r="E55" i="61"/>
  <c r="D55" i="61"/>
  <c r="C55" i="61"/>
  <c r="G54" i="61"/>
  <c r="F54" i="61"/>
  <c r="E54" i="61"/>
  <c r="D54" i="61"/>
  <c r="C54" i="61"/>
  <c r="G53" i="61"/>
  <c r="F53" i="61"/>
  <c r="E53" i="61"/>
  <c r="D53" i="61"/>
  <c r="C53" i="61"/>
  <c r="G52" i="61"/>
  <c r="F52" i="61"/>
  <c r="E52" i="61"/>
  <c r="D52" i="61"/>
  <c r="C52" i="61"/>
  <c r="G51" i="61"/>
  <c r="F51" i="61"/>
  <c r="E51" i="61"/>
  <c r="D51" i="61"/>
  <c r="C51" i="61"/>
  <c r="B47" i="61"/>
  <c r="B46" i="61"/>
  <c r="B45" i="61"/>
  <c r="B44" i="61"/>
  <c r="B43" i="61"/>
  <c r="B42" i="61"/>
  <c r="G41" i="61"/>
  <c r="F41" i="61"/>
  <c r="E41" i="61"/>
  <c r="D41" i="61"/>
  <c r="C41" i="61"/>
  <c r="B40" i="61"/>
  <c r="B39" i="61"/>
  <c r="B38" i="61"/>
  <c r="B37" i="61"/>
  <c r="B36" i="61"/>
  <c r="B35" i="61"/>
  <c r="B34" i="61"/>
  <c r="B33" i="61"/>
  <c r="B32" i="61"/>
  <c r="B31" i="61"/>
  <c r="G30" i="61"/>
  <c r="F30" i="61"/>
  <c r="E30" i="61"/>
  <c r="D30" i="61"/>
  <c r="C30" i="61"/>
  <c r="G29" i="61"/>
  <c r="F29" i="61"/>
  <c r="E29" i="61"/>
  <c r="D29" i="61"/>
  <c r="C29" i="61"/>
  <c r="B27" i="61"/>
  <c r="B26" i="61"/>
  <c r="B25" i="61"/>
  <c r="B24" i="61"/>
  <c r="B23" i="61"/>
  <c r="B22" i="61"/>
  <c r="G21" i="61"/>
  <c r="F21" i="61"/>
  <c r="E21" i="61"/>
  <c r="D21" i="61"/>
  <c r="C21" i="61"/>
  <c r="B21" i="61"/>
  <c r="B86" i="61" s="1"/>
  <c r="B20" i="61"/>
  <c r="B19" i="61"/>
  <c r="B18" i="61"/>
  <c r="B17" i="61"/>
  <c r="B16" i="61"/>
  <c r="B15" i="61"/>
  <c r="B14" i="61"/>
  <c r="B13" i="61"/>
  <c r="B12" i="61"/>
  <c r="B11" i="61"/>
  <c r="G10" i="61"/>
  <c r="F10" i="61"/>
  <c r="E10" i="61"/>
  <c r="D10" i="61"/>
  <c r="C10" i="61"/>
  <c r="G9" i="61"/>
  <c r="F9" i="61"/>
  <c r="E9" i="61"/>
  <c r="D9" i="61"/>
  <c r="C9" i="61"/>
  <c r="G67" i="28"/>
  <c r="F67" i="28"/>
  <c r="E67" i="28"/>
  <c r="D67" i="28"/>
  <c r="C67" i="28"/>
  <c r="G66" i="28"/>
  <c r="F66" i="28"/>
  <c r="E66" i="28"/>
  <c r="D66" i="28"/>
  <c r="C66" i="28"/>
  <c r="G65" i="28"/>
  <c r="F65" i="28"/>
  <c r="E65" i="28"/>
  <c r="D65" i="28"/>
  <c r="C65" i="28"/>
  <c r="G64" i="28"/>
  <c r="F64" i="28"/>
  <c r="E64" i="28"/>
  <c r="D64" i="28"/>
  <c r="C64" i="28"/>
  <c r="G63" i="28"/>
  <c r="F63" i="28"/>
  <c r="E63" i="28"/>
  <c r="D63" i="28"/>
  <c r="C63" i="28"/>
  <c r="G62" i="28"/>
  <c r="F62" i="28"/>
  <c r="E62" i="28"/>
  <c r="D62" i="28"/>
  <c r="C62" i="28"/>
  <c r="G60" i="28"/>
  <c r="F60" i="28"/>
  <c r="E60" i="28"/>
  <c r="D60" i="28"/>
  <c r="C60" i="28"/>
  <c r="G59" i="28"/>
  <c r="F59" i="28"/>
  <c r="E59" i="28"/>
  <c r="D59" i="28"/>
  <c r="C59" i="28"/>
  <c r="G58" i="28"/>
  <c r="F58" i="28"/>
  <c r="E58" i="28"/>
  <c r="D58" i="28"/>
  <c r="C58" i="28"/>
  <c r="G57" i="28"/>
  <c r="E57" i="28"/>
  <c r="D57" i="28"/>
  <c r="G56" i="28"/>
  <c r="F56" i="28"/>
  <c r="E56" i="28"/>
  <c r="D56" i="28"/>
  <c r="C56" i="28"/>
  <c r="G55" i="28"/>
  <c r="F55" i="28"/>
  <c r="E55" i="28"/>
  <c r="D55" i="28"/>
  <c r="C55" i="28"/>
  <c r="G54" i="28"/>
  <c r="F54" i="28"/>
  <c r="E54" i="28"/>
  <c r="D54" i="28"/>
  <c r="C54" i="28"/>
  <c r="G53" i="28"/>
  <c r="F53" i="28"/>
  <c r="E53" i="28"/>
  <c r="D53" i="28"/>
  <c r="C53" i="28"/>
  <c r="G52" i="28"/>
  <c r="E52" i="28"/>
  <c r="D52" i="28"/>
  <c r="G51" i="28"/>
  <c r="F51" i="28"/>
  <c r="E51" i="28"/>
  <c r="D51" i="28"/>
  <c r="C51" i="28"/>
  <c r="B47" i="28"/>
  <c r="B46" i="28"/>
  <c r="B45" i="28"/>
  <c r="B44" i="28"/>
  <c r="B43" i="28"/>
  <c r="B42" i="28"/>
  <c r="G41" i="28"/>
  <c r="F41" i="28"/>
  <c r="E41" i="28"/>
  <c r="D41" i="28"/>
  <c r="C41" i="28"/>
  <c r="B40" i="28"/>
  <c r="B39" i="28"/>
  <c r="B38" i="28"/>
  <c r="B37" i="28"/>
  <c r="B36" i="28"/>
  <c r="B35" i="28"/>
  <c r="B34" i="28"/>
  <c r="B33" i="28"/>
  <c r="B32" i="28"/>
  <c r="B31" i="28"/>
  <c r="G30" i="28"/>
  <c r="F30" i="28"/>
  <c r="E30" i="28"/>
  <c r="D30" i="28"/>
  <c r="C30" i="28"/>
  <c r="G29" i="28"/>
  <c r="F29" i="28"/>
  <c r="E29" i="28"/>
  <c r="D29" i="28"/>
  <c r="C29" i="28"/>
  <c r="B27" i="28"/>
  <c r="B26" i="28"/>
  <c r="B25" i="28"/>
  <c r="B24" i="28"/>
  <c r="B23" i="28"/>
  <c r="B22" i="28"/>
  <c r="G21" i="28"/>
  <c r="F21" i="28"/>
  <c r="F9" i="28" s="1"/>
  <c r="E21" i="28"/>
  <c r="D21" i="28"/>
  <c r="C21" i="28"/>
  <c r="C9" i="28" s="1"/>
  <c r="B20" i="28"/>
  <c r="B19" i="28"/>
  <c r="B18" i="28"/>
  <c r="B16" i="28"/>
  <c r="B15" i="28"/>
  <c r="B14" i="28"/>
  <c r="B13" i="28"/>
  <c r="B11" i="28"/>
  <c r="G10" i="28"/>
  <c r="E10" i="28"/>
  <c r="E9" i="28" s="1"/>
  <c r="D10" i="28"/>
  <c r="D9" i="28" s="1"/>
  <c r="G9" i="28"/>
  <c r="G67" i="29"/>
  <c r="F67" i="29"/>
  <c r="E67" i="29"/>
  <c r="D67" i="29"/>
  <c r="C67" i="29"/>
  <c r="G66" i="29"/>
  <c r="E66" i="29"/>
  <c r="D66" i="29"/>
  <c r="G65" i="29"/>
  <c r="F65" i="29"/>
  <c r="E65" i="29"/>
  <c r="D65" i="29"/>
  <c r="C65" i="29"/>
  <c r="G64" i="29"/>
  <c r="F64" i="29"/>
  <c r="E64" i="29"/>
  <c r="D64" i="29"/>
  <c r="C64" i="29"/>
  <c r="E63" i="29"/>
  <c r="D63" i="29"/>
  <c r="E62" i="29"/>
  <c r="D62" i="29"/>
  <c r="G60" i="29"/>
  <c r="F60" i="29"/>
  <c r="E60" i="29"/>
  <c r="D60" i="29"/>
  <c r="C60" i="29"/>
  <c r="G59" i="29"/>
  <c r="F59" i="29"/>
  <c r="E59" i="29"/>
  <c r="D59" i="29"/>
  <c r="C59" i="29"/>
  <c r="G58" i="29"/>
  <c r="F58" i="29"/>
  <c r="E58" i="29"/>
  <c r="D58" i="29"/>
  <c r="C58" i="29"/>
  <c r="G57" i="29"/>
  <c r="F57" i="29"/>
  <c r="E57" i="29"/>
  <c r="D57" i="29"/>
  <c r="C57" i="29"/>
  <c r="G56" i="29"/>
  <c r="F56" i="29"/>
  <c r="E56" i="29"/>
  <c r="D56" i="29"/>
  <c r="C56" i="29"/>
  <c r="G55" i="29"/>
  <c r="F55" i="29"/>
  <c r="E55" i="29"/>
  <c r="D55" i="29"/>
  <c r="C55" i="29"/>
  <c r="G54" i="29"/>
  <c r="E54" i="29"/>
  <c r="D54" i="29"/>
  <c r="G53" i="29"/>
  <c r="F53" i="29"/>
  <c r="E53" i="29"/>
  <c r="D53" i="29"/>
  <c r="C53" i="29"/>
  <c r="G52" i="29"/>
  <c r="E52" i="29"/>
  <c r="D52" i="29"/>
  <c r="G51" i="29"/>
  <c r="F51" i="29"/>
  <c r="E51" i="29"/>
  <c r="D51" i="29"/>
  <c r="C51" i="29"/>
  <c r="B47" i="29"/>
  <c r="B46" i="29"/>
  <c r="B45" i="29"/>
  <c r="B44" i="29"/>
  <c r="H41" i="29"/>
  <c r="G41" i="29"/>
  <c r="F41" i="29"/>
  <c r="E41" i="29"/>
  <c r="D41" i="29"/>
  <c r="C41" i="29"/>
  <c r="B40" i="29"/>
  <c r="B39" i="29"/>
  <c r="B38" i="29"/>
  <c r="B37" i="29"/>
  <c r="B36" i="29"/>
  <c r="B35" i="29"/>
  <c r="B34" i="29"/>
  <c r="B33" i="29"/>
  <c r="B32" i="29"/>
  <c r="B31" i="29"/>
  <c r="G30" i="29"/>
  <c r="F30" i="29"/>
  <c r="E30" i="29"/>
  <c r="D30" i="29"/>
  <c r="C30" i="29"/>
  <c r="E29" i="29"/>
  <c r="D29" i="29"/>
  <c r="B27" i="29"/>
  <c r="B25" i="29"/>
  <c r="B24" i="29"/>
  <c r="B22" i="29"/>
  <c r="G21" i="29"/>
  <c r="E21" i="29"/>
  <c r="D21" i="29"/>
  <c r="B20" i="29"/>
  <c r="B19" i="29"/>
  <c r="B18" i="29"/>
  <c r="B17" i="29"/>
  <c r="B16" i="29"/>
  <c r="B15" i="29"/>
  <c r="B13" i="29"/>
  <c r="B11" i="29"/>
  <c r="M50" i="29"/>
  <c r="L50" i="29"/>
  <c r="K50" i="29"/>
  <c r="J50" i="29"/>
  <c r="I50" i="29"/>
  <c r="G10" i="29"/>
  <c r="E10" i="29"/>
  <c r="D10" i="29"/>
  <c r="G9" i="29"/>
  <c r="E9" i="29"/>
  <c r="D9" i="29"/>
  <c r="G67" i="30"/>
  <c r="F67" i="30"/>
  <c r="E67" i="30"/>
  <c r="D67" i="30"/>
  <c r="C67" i="30"/>
  <c r="G66" i="30"/>
  <c r="F66" i="30"/>
  <c r="E66" i="30"/>
  <c r="D66" i="30"/>
  <c r="C66" i="30"/>
  <c r="G65" i="30"/>
  <c r="F65" i="30"/>
  <c r="E65" i="30"/>
  <c r="D65" i="30"/>
  <c r="C65" i="30"/>
  <c r="G64" i="30"/>
  <c r="F64" i="30"/>
  <c r="E64" i="30"/>
  <c r="D64" i="30"/>
  <c r="C64" i="30"/>
  <c r="G63" i="30"/>
  <c r="F63" i="30"/>
  <c r="E63" i="30"/>
  <c r="D63" i="30"/>
  <c r="C63" i="30"/>
  <c r="G62" i="30"/>
  <c r="F62" i="30"/>
  <c r="E62" i="30"/>
  <c r="D62" i="30"/>
  <c r="C62" i="30"/>
  <c r="G60" i="30"/>
  <c r="E60" i="30"/>
  <c r="D60" i="30"/>
  <c r="G59" i="30"/>
  <c r="F59" i="30"/>
  <c r="E59" i="30"/>
  <c r="D59" i="30"/>
  <c r="C59" i="30"/>
  <c r="E58" i="30"/>
  <c r="D58" i="30"/>
  <c r="C58" i="30"/>
  <c r="G57" i="30"/>
  <c r="F57" i="30"/>
  <c r="E57" i="30"/>
  <c r="D57" i="30"/>
  <c r="C57" i="30"/>
  <c r="G56" i="30"/>
  <c r="F56" i="30"/>
  <c r="E56" i="30"/>
  <c r="D56" i="30"/>
  <c r="C56" i="30"/>
  <c r="G55" i="30"/>
  <c r="F55" i="30"/>
  <c r="E55" i="30"/>
  <c r="D55" i="30"/>
  <c r="C55" i="30"/>
  <c r="E54" i="30"/>
  <c r="D54" i="30"/>
  <c r="G53" i="30"/>
  <c r="F53" i="30"/>
  <c r="E53" i="30"/>
  <c r="D53" i="30"/>
  <c r="C53" i="30"/>
  <c r="G52" i="30"/>
  <c r="F52" i="30"/>
  <c r="E52" i="30"/>
  <c r="D52" i="30"/>
  <c r="C52" i="30"/>
  <c r="G51" i="30"/>
  <c r="F51" i="30"/>
  <c r="E51" i="30"/>
  <c r="D51" i="30"/>
  <c r="C51" i="30"/>
  <c r="B47" i="30"/>
  <c r="B46" i="30"/>
  <c r="B45" i="30"/>
  <c r="B44" i="30"/>
  <c r="B43" i="30"/>
  <c r="B42" i="30"/>
  <c r="G41" i="30"/>
  <c r="F41" i="30"/>
  <c r="E41" i="30"/>
  <c r="D41" i="30"/>
  <c r="C41" i="30"/>
  <c r="B40" i="30"/>
  <c r="B39" i="30"/>
  <c r="B37" i="30"/>
  <c r="B36" i="30"/>
  <c r="B35" i="30"/>
  <c r="B33" i="30"/>
  <c r="B32" i="30"/>
  <c r="B31" i="30"/>
  <c r="E30" i="30"/>
  <c r="D30" i="30"/>
  <c r="C30" i="30"/>
  <c r="E29" i="30"/>
  <c r="D29" i="30"/>
  <c r="C29" i="30"/>
  <c r="B27" i="30"/>
  <c r="B26" i="30"/>
  <c r="B25" i="30"/>
  <c r="B24" i="30"/>
  <c r="B23" i="30"/>
  <c r="B22" i="30"/>
  <c r="G21" i="30"/>
  <c r="F21" i="30"/>
  <c r="E21" i="30"/>
  <c r="D21" i="30"/>
  <c r="C21" i="30"/>
  <c r="B19" i="30"/>
  <c r="B17" i="30"/>
  <c r="B16" i="30"/>
  <c r="B15" i="30"/>
  <c r="B13" i="30"/>
  <c r="B12" i="30"/>
  <c r="B11" i="30"/>
  <c r="G67" i="31"/>
  <c r="F67" i="31"/>
  <c r="E67" i="31"/>
  <c r="D67" i="31"/>
  <c r="C67" i="31"/>
  <c r="G66" i="31"/>
  <c r="F66" i="31"/>
  <c r="E66" i="31"/>
  <c r="D66" i="31"/>
  <c r="C66" i="31"/>
  <c r="G65" i="31"/>
  <c r="F65" i="31"/>
  <c r="E65" i="31"/>
  <c r="D65" i="31"/>
  <c r="C65" i="31"/>
  <c r="G64" i="31"/>
  <c r="F64" i="31"/>
  <c r="E64" i="31"/>
  <c r="D64" i="31"/>
  <c r="C64" i="31"/>
  <c r="G63" i="31"/>
  <c r="F63" i="31"/>
  <c r="E63" i="31"/>
  <c r="D63" i="31"/>
  <c r="C63" i="31"/>
  <c r="G62" i="31"/>
  <c r="F62" i="31"/>
  <c r="E62" i="31"/>
  <c r="D62" i="31"/>
  <c r="C62" i="31"/>
  <c r="G60" i="31"/>
  <c r="F60" i="31"/>
  <c r="E60" i="31"/>
  <c r="D60" i="31"/>
  <c r="C60" i="31"/>
  <c r="G59" i="31"/>
  <c r="F59" i="31"/>
  <c r="E59" i="31"/>
  <c r="D59" i="31"/>
  <c r="C59" i="31"/>
  <c r="G58" i="31"/>
  <c r="F58" i="31"/>
  <c r="E58" i="31"/>
  <c r="D58" i="31"/>
  <c r="C58" i="31"/>
  <c r="G57" i="31"/>
  <c r="F57" i="31"/>
  <c r="E57" i="31"/>
  <c r="D57" i="31"/>
  <c r="C57" i="31"/>
  <c r="G56" i="31"/>
  <c r="F56" i="31"/>
  <c r="E56" i="31"/>
  <c r="D56" i="31"/>
  <c r="C56" i="31"/>
  <c r="G55" i="31"/>
  <c r="F55" i="31"/>
  <c r="E55" i="31"/>
  <c r="D55" i="31"/>
  <c r="C55" i="31"/>
  <c r="G54" i="31"/>
  <c r="F54" i="31"/>
  <c r="E54" i="31"/>
  <c r="D54" i="31"/>
  <c r="C54" i="31"/>
  <c r="G53" i="31"/>
  <c r="F53" i="31"/>
  <c r="E53" i="31"/>
  <c r="D53" i="31"/>
  <c r="C53" i="31"/>
  <c r="G52" i="31"/>
  <c r="F52" i="31"/>
  <c r="E52" i="31"/>
  <c r="D52" i="31"/>
  <c r="C52" i="31"/>
  <c r="G51" i="31"/>
  <c r="F51" i="31"/>
  <c r="E51" i="31"/>
  <c r="D51" i="31"/>
  <c r="C51" i="31"/>
  <c r="B47" i="31"/>
  <c r="B46" i="31"/>
  <c r="B45" i="31"/>
  <c r="B44" i="31"/>
  <c r="B43" i="31"/>
  <c r="B42" i="31"/>
  <c r="G41" i="31"/>
  <c r="F41" i="31"/>
  <c r="E41" i="31"/>
  <c r="D41" i="31"/>
  <c r="C41" i="31"/>
  <c r="B40" i="31"/>
  <c r="B39" i="31"/>
  <c r="B38" i="31"/>
  <c r="B37" i="31"/>
  <c r="B36" i="31"/>
  <c r="B35" i="31"/>
  <c r="B34" i="31"/>
  <c r="B33" i="31"/>
  <c r="B32" i="31"/>
  <c r="B31" i="31"/>
  <c r="G30" i="31"/>
  <c r="F30" i="31"/>
  <c r="E30" i="31"/>
  <c r="D30" i="31"/>
  <c r="C30" i="31"/>
  <c r="G29" i="31"/>
  <c r="F29" i="31"/>
  <c r="E29" i="31"/>
  <c r="D29" i="31"/>
  <c r="C29" i="31"/>
  <c r="B27" i="31"/>
  <c r="B26" i="31"/>
  <c r="B25" i="31"/>
  <c r="B24" i="31"/>
  <c r="B23" i="31"/>
  <c r="B22" i="31"/>
  <c r="G21" i="31"/>
  <c r="F21" i="31"/>
  <c r="E21" i="31"/>
  <c r="D21" i="31"/>
  <c r="C21" i="31"/>
  <c r="B20" i="31"/>
  <c r="B19" i="31"/>
  <c r="B18" i="31"/>
  <c r="B17" i="31"/>
  <c r="B16" i="31"/>
  <c r="B15" i="31"/>
  <c r="B14" i="31"/>
  <c r="B13" i="31"/>
  <c r="B12" i="31"/>
  <c r="B11" i="31"/>
  <c r="G10" i="31"/>
  <c r="F10" i="31"/>
  <c r="E10" i="31"/>
  <c r="D10" i="31"/>
  <c r="C10" i="31"/>
  <c r="G9" i="31"/>
  <c r="F9" i="31"/>
  <c r="E9" i="31"/>
  <c r="D9" i="31"/>
  <c r="C9" i="31"/>
  <c r="G67" i="38"/>
  <c r="F67" i="38"/>
  <c r="E67" i="38"/>
  <c r="D67" i="38"/>
  <c r="C67" i="38"/>
  <c r="G66" i="38"/>
  <c r="F66" i="38"/>
  <c r="E66" i="38"/>
  <c r="D66" i="38"/>
  <c r="C66" i="38"/>
  <c r="G65" i="38"/>
  <c r="F65" i="38"/>
  <c r="E65" i="38"/>
  <c r="D65" i="38"/>
  <c r="C65" i="38"/>
  <c r="G64" i="38"/>
  <c r="F64" i="38"/>
  <c r="E64" i="38"/>
  <c r="D64" i="38"/>
  <c r="C64" i="38"/>
  <c r="G63" i="38"/>
  <c r="F63" i="38"/>
  <c r="E63" i="38"/>
  <c r="D63" i="38"/>
  <c r="C63" i="38"/>
  <c r="E62" i="38"/>
  <c r="D62" i="38"/>
  <c r="C62" i="38"/>
  <c r="G59" i="38"/>
  <c r="F59" i="38"/>
  <c r="E59" i="38"/>
  <c r="D59" i="38"/>
  <c r="C59" i="38"/>
  <c r="G58" i="38"/>
  <c r="F58" i="38"/>
  <c r="E58" i="38"/>
  <c r="D58" i="38"/>
  <c r="C58" i="38"/>
  <c r="E57" i="38"/>
  <c r="D57" i="38"/>
  <c r="C57" i="38"/>
  <c r="G56" i="38"/>
  <c r="F56" i="38"/>
  <c r="E56" i="38"/>
  <c r="D56" i="38"/>
  <c r="C56" i="38"/>
  <c r="G55" i="38"/>
  <c r="F55" i="38"/>
  <c r="E55" i="38"/>
  <c r="D55" i="38"/>
  <c r="C55" i="38"/>
  <c r="G54" i="38"/>
  <c r="F54" i="38"/>
  <c r="E54" i="38"/>
  <c r="D54" i="38"/>
  <c r="C54" i="38"/>
  <c r="G53" i="38"/>
  <c r="F53" i="38"/>
  <c r="E53" i="38"/>
  <c r="D53" i="38"/>
  <c r="C53" i="38"/>
  <c r="G52" i="38"/>
  <c r="F52" i="38"/>
  <c r="E52" i="38"/>
  <c r="D52" i="38"/>
  <c r="C52" i="38"/>
  <c r="G51" i="38"/>
  <c r="F51" i="38"/>
  <c r="E51" i="38"/>
  <c r="D51" i="38"/>
  <c r="C51" i="38"/>
  <c r="G67" i="37"/>
  <c r="F67" i="37"/>
  <c r="E67" i="37"/>
  <c r="D67" i="37"/>
  <c r="C67" i="37"/>
  <c r="G66" i="37"/>
  <c r="F66" i="37"/>
  <c r="E66" i="37"/>
  <c r="D66" i="37"/>
  <c r="C66" i="37"/>
  <c r="G65" i="37"/>
  <c r="F65" i="37"/>
  <c r="E65" i="37"/>
  <c r="D65" i="37"/>
  <c r="C65" i="37"/>
  <c r="G64" i="37"/>
  <c r="F64" i="37"/>
  <c r="E64" i="37"/>
  <c r="D64" i="37"/>
  <c r="C64" i="37"/>
  <c r="G63" i="37"/>
  <c r="F63" i="37"/>
  <c r="E63" i="37"/>
  <c r="D63" i="37"/>
  <c r="C63" i="37"/>
  <c r="G62" i="37"/>
  <c r="F62" i="37"/>
  <c r="E62" i="37"/>
  <c r="D62" i="37"/>
  <c r="C62" i="37"/>
  <c r="G60" i="37"/>
  <c r="F60" i="37"/>
  <c r="E60" i="37"/>
  <c r="D60" i="37"/>
  <c r="C60" i="37"/>
  <c r="G59" i="37"/>
  <c r="F59" i="37"/>
  <c r="E59" i="37"/>
  <c r="D59" i="37"/>
  <c r="C59" i="37"/>
  <c r="G58" i="37"/>
  <c r="F58" i="37"/>
  <c r="E58" i="37"/>
  <c r="D58" i="37"/>
  <c r="C58" i="37"/>
  <c r="G57" i="37"/>
  <c r="F57" i="37"/>
  <c r="E57" i="37"/>
  <c r="D57" i="37"/>
  <c r="C57" i="37"/>
  <c r="G56" i="37"/>
  <c r="F56" i="37"/>
  <c r="E56" i="37"/>
  <c r="D56" i="37"/>
  <c r="C56" i="37"/>
  <c r="G55" i="37"/>
  <c r="F55" i="37"/>
  <c r="E55" i="37"/>
  <c r="D55" i="37"/>
  <c r="C55" i="37"/>
  <c r="G54" i="37"/>
  <c r="F54" i="37"/>
  <c r="E54" i="37"/>
  <c r="D54" i="37"/>
  <c r="C54" i="37"/>
  <c r="G53" i="37"/>
  <c r="F53" i="37"/>
  <c r="E53" i="37"/>
  <c r="D53" i="37"/>
  <c r="C53" i="37"/>
  <c r="G52" i="37"/>
  <c r="F52" i="37"/>
  <c r="E52" i="37"/>
  <c r="D52" i="37"/>
  <c r="C52" i="37"/>
  <c r="G51" i="37"/>
  <c r="F51" i="37"/>
  <c r="E51" i="37"/>
  <c r="D51" i="37"/>
  <c r="C51" i="37"/>
  <c r="G67" i="36"/>
  <c r="F67" i="36"/>
  <c r="E67" i="36"/>
  <c r="D67" i="36"/>
  <c r="C67" i="36"/>
  <c r="G66" i="36"/>
  <c r="F66" i="36"/>
  <c r="E66" i="36"/>
  <c r="D66" i="36"/>
  <c r="C66" i="36"/>
  <c r="G65" i="36"/>
  <c r="F65" i="36"/>
  <c r="E65" i="36"/>
  <c r="D65" i="36"/>
  <c r="C65" i="36"/>
  <c r="G64" i="36"/>
  <c r="F64" i="36"/>
  <c r="E64" i="36"/>
  <c r="D64" i="36"/>
  <c r="C64" i="36"/>
  <c r="G63" i="36"/>
  <c r="F63" i="36"/>
  <c r="E63" i="36"/>
  <c r="D63" i="36"/>
  <c r="C63" i="36"/>
  <c r="E62" i="36"/>
  <c r="D62" i="36"/>
  <c r="C62" i="36"/>
  <c r="G60" i="36"/>
  <c r="F60" i="36"/>
  <c r="E60" i="36"/>
  <c r="D60" i="36"/>
  <c r="C60" i="36"/>
  <c r="G59" i="36"/>
  <c r="F59" i="36"/>
  <c r="E59" i="36"/>
  <c r="D59" i="36"/>
  <c r="C59" i="36"/>
  <c r="G58" i="36"/>
  <c r="F58" i="36"/>
  <c r="E58" i="36"/>
  <c r="D58" i="36"/>
  <c r="C58" i="36"/>
  <c r="E57" i="36"/>
  <c r="D57" i="36"/>
  <c r="C57" i="36"/>
  <c r="G56" i="36"/>
  <c r="F56" i="36"/>
  <c r="E56" i="36"/>
  <c r="D56" i="36"/>
  <c r="C56" i="36"/>
  <c r="G55" i="36"/>
  <c r="F55" i="36"/>
  <c r="E55" i="36"/>
  <c r="D55" i="36"/>
  <c r="C55" i="36"/>
  <c r="G54" i="36"/>
  <c r="F54" i="36"/>
  <c r="E54" i="36"/>
  <c r="D54" i="36"/>
  <c r="C54" i="36"/>
  <c r="G53" i="36"/>
  <c r="F53" i="36"/>
  <c r="E53" i="36"/>
  <c r="D53" i="36"/>
  <c r="C53" i="36"/>
  <c r="G52" i="36"/>
  <c r="F52" i="36"/>
  <c r="E52" i="36"/>
  <c r="D52" i="36"/>
  <c r="C52" i="36"/>
  <c r="G51" i="36"/>
  <c r="F51" i="36"/>
  <c r="E51" i="36"/>
  <c r="D51" i="36"/>
  <c r="C51" i="36"/>
  <c r="G67" i="35"/>
  <c r="F67" i="35"/>
  <c r="E67" i="35"/>
  <c r="D67" i="35"/>
  <c r="C67" i="35"/>
  <c r="G66" i="35"/>
  <c r="F66" i="35"/>
  <c r="E66" i="35"/>
  <c r="D66" i="35"/>
  <c r="C66" i="35"/>
  <c r="G65" i="35"/>
  <c r="F65" i="35"/>
  <c r="E65" i="35"/>
  <c r="D65" i="35"/>
  <c r="C65" i="35"/>
  <c r="G64" i="35"/>
  <c r="F64" i="35"/>
  <c r="E64" i="35"/>
  <c r="D64" i="35"/>
  <c r="C64" i="35"/>
  <c r="G63" i="35"/>
  <c r="F63" i="35"/>
  <c r="E63" i="35"/>
  <c r="D63" i="35"/>
  <c r="C63" i="35"/>
  <c r="G62" i="35"/>
  <c r="F62" i="35"/>
  <c r="E62" i="35"/>
  <c r="D62" i="35"/>
  <c r="C62" i="35"/>
  <c r="G60" i="35"/>
  <c r="F60" i="35"/>
  <c r="E60" i="35"/>
  <c r="D60" i="35"/>
  <c r="C60" i="35"/>
  <c r="G59" i="35"/>
  <c r="F59" i="35"/>
  <c r="E59" i="35"/>
  <c r="D59" i="35"/>
  <c r="C59" i="35"/>
  <c r="G58" i="35"/>
  <c r="F58" i="35"/>
  <c r="E58" i="35"/>
  <c r="D58" i="35"/>
  <c r="C58" i="35"/>
  <c r="G57" i="35"/>
  <c r="F57" i="35"/>
  <c r="E57" i="35"/>
  <c r="D57" i="35"/>
  <c r="C57" i="35"/>
  <c r="G56" i="35"/>
  <c r="F56" i="35"/>
  <c r="E56" i="35"/>
  <c r="D56" i="35"/>
  <c r="C56" i="35"/>
  <c r="G55" i="35"/>
  <c r="F55" i="35"/>
  <c r="E55" i="35"/>
  <c r="D55" i="35"/>
  <c r="C55" i="35"/>
  <c r="G54" i="35"/>
  <c r="F54" i="35"/>
  <c r="E54" i="35"/>
  <c r="D54" i="35"/>
  <c r="C54" i="35"/>
  <c r="G53" i="35"/>
  <c r="F53" i="35"/>
  <c r="E53" i="35"/>
  <c r="D53" i="35"/>
  <c r="C53" i="35"/>
  <c r="G52" i="35"/>
  <c r="F52" i="35"/>
  <c r="E52" i="35"/>
  <c r="D52" i="35"/>
  <c r="C52" i="35"/>
  <c r="G51" i="35"/>
  <c r="F51" i="35"/>
  <c r="E51" i="35"/>
  <c r="D51" i="35"/>
  <c r="C51" i="35"/>
  <c r="G67" i="39"/>
  <c r="F67" i="39"/>
  <c r="E67" i="39"/>
  <c r="D67" i="39"/>
  <c r="C67" i="39"/>
  <c r="G66" i="39"/>
  <c r="F66" i="39"/>
  <c r="E66" i="39"/>
  <c r="D66" i="39"/>
  <c r="C66" i="39"/>
  <c r="G65" i="39"/>
  <c r="F65" i="39"/>
  <c r="E65" i="39"/>
  <c r="D65" i="39"/>
  <c r="C65" i="39"/>
  <c r="G64" i="39"/>
  <c r="F64" i="39"/>
  <c r="E64" i="39"/>
  <c r="D64" i="39"/>
  <c r="C64" i="39"/>
  <c r="G63" i="39"/>
  <c r="F63" i="39"/>
  <c r="E63" i="39"/>
  <c r="D63" i="39"/>
  <c r="C63" i="39"/>
  <c r="G62" i="39"/>
  <c r="F62" i="39"/>
  <c r="E62" i="39"/>
  <c r="D62" i="39"/>
  <c r="C62" i="39"/>
  <c r="G60" i="39"/>
  <c r="F60" i="39"/>
  <c r="E60" i="39"/>
  <c r="D60" i="39"/>
  <c r="C60" i="39"/>
  <c r="G59" i="39"/>
  <c r="F59" i="39"/>
  <c r="E59" i="39"/>
  <c r="D59" i="39"/>
  <c r="C59" i="39"/>
  <c r="G58" i="39"/>
  <c r="F58" i="39"/>
  <c r="E58" i="39"/>
  <c r="D58" i="39"/>
  <c r="C58" i="39"/>
  <c r="G57" i="39"/>
  <c r="F57" i="39"/>
  <c r="E57" i="39"/>
  <c r="D57" i="39"/>
  <c r="C57" i="39"/>
  <c r="G56" i="39"/>
  <c r="F56" i="39"/>
  <c r="E56" i="39"/>
  <c r="D56" i="39"/>
  <c r="C56" i="39"/>
  <c r="G55" i="39"/>
  <c r="F55" i="39"/>
  <c r="E55" i="39"/>
  <c r="D55" i="39"/>
  <c r="C55" i="39"/>
  <c r="G54" i="39"/>
  <c r="F54" i="39"/>
  <c r="E54" i="39"/>
  <c r="D54" i="39"/>
  <c r="C54" i="39"/>
  <c r="G53" i="39"/>
  <c r="F53" i="39"/>
  <c r="E53" i="39"/>
  <c r="D53" i="39"/>
  <c r="C53" i="39"/>
  <c r="G52" i="39"/>
  <c r="F52" i="39"/>
  <c r="E52" i="39"/>
  <c r="D52" i="39"/>
  <c r="C52" i="39"/>
  <c r="G51" i="39"/>
  <c r="F51" i="39"/>
  <c r="E51" i="39"/>
  <c r="D51" i="39"/>
  <c r="C51" i="39"/>
  <c r="G67" i="34"/>
  <c r="F67" i="34"/>
  <c r="E67" i="34"/>
  <c r="D67" i="34"/>
  <c r="C67" i="34"/>
  <c r="G66" i="34"/>
  <c r="F66" i="34"/>
  <c r="E66" i="34"/>
  <c r="D66" i="34"/>
  <c r="C66" i="34"/>
  <c r="G65" i="34"/>
  <c r="F65" i="34"/>
  <c r="E65" i="34"/>
  <c r="D65" i="34"/>
  <c r="C65" i="34"/>
  <c r="G64" i="34"/>
  <c r="F64" i="34"/>
  <c r="E64" i="34"/>
  <c r="D64" i="34"/>
  <c r="C64" i="34"/>
  <c r="G63" i="34"/>
  <c r="F63" i="34"/>
  <c r="E63" i="34"/>
  <c r="D63" i="34"/>
  <c r="C63" i="34"/>
  <c r="G62" i="34"/>
  <c r="F62" i="34"/>
  <c r="E62" i="34"/>
  <c r="D62" i="34"/>
  <c r="C62" i="34"/>
  <c r="G60" i="34"/>
  <c r="F60" i="34"/>
  <c r="E60" i="34"/>
  <c r="D60" i="34"/>
  <c r="C60" i="34"/>
  <c r="G59" i="34"/>
  <c r="F59" i="34"/>
  <c r="E59" i="34"/>
  <c r="D59" i="34"/>
  <c r="C59" i="34"/>
  <c r="G58" i="34"/>
  <c r="F58" i="34"/>
  <c r="E58" i="34"/>
  <c r="D58" i="34"/>
  <c r="C58" i="34"/>
  <c r="G57" i="34"/>
  <c r="F57" i="34"/>
  <c r="E57" i="34"/>
  <c r="D57" i="34"/>
  <c r="C57" i="34"/>
  <c r="G56" i="34"/>
  <c r="F56" i="34"/>
  <c r="E56" i="34"/>
  <c r="D56" i="34"/>
  <c r="C56" i="34"/>
  <c r="G55" i="34"/>
  <c r="F55" i="34"/>
  <c r="E55" i="34"/>
  <c r="D55" i="34"/>
  <c r="C55" i="34"/>
  <c r="G54" i="34"/>
  <c r="F54" i="34"/>
  <c r="E54" i="34"/>
  <c r="D54" i="34"/>
  <c r="C54" i="34"/>
  <c r="G53" i="34"/>
  <c r="F53" i="34"/>
  <c r="E53" i="34"/>
  <c r="D53" i="34"/>
  <c r="C53" i="34"/>
  <c r="G52" i="34"/>
  <c r="F52" i="34"/>
  <c r="E52" i="34"/>
  <c r="D52" i="34"/>
  <c r="C52" i="34"/>
  <c r="G51" i="34"/>
  <c r="F51" i="34"/>
  <c r="E51" i="34"/>
  <c r="D51" i="34"/>
  <c r="C51" i="34"/>
  <c r="G67" i="32"/>
  <c r="F67" i="32"/>
  <c r="E67" i="32"/>
  <c r="D67" i="32"/>
  <c r="C67" i="32"/>
  <c r="G66" i="32"/>
  <c r="F66" i="32"/>
  <c r="E66" i="32"/>
  <c r="D66" i="32"/>
  <c r="C66" i="32"/>
  <c r="G65" i="32"/>
  <c r="F65" i="32"/>
  <c r="E65" i="32"/>
  <c r="D65" i="32"/>
  <c r="C65" i="32"/>
  <c r="G64" i="32"/>
  <c r="F64" i="32"/>
  <c r="E64" i="32"/>
  <c r="D64" i="32"/>
  <c r="C64" i="32"/>
  <c r="E63" i="32"/>
  <c r="D63" i="32"/>
  <c r="E62" i="32"/>
  <c r="D62" i="32"/>
  <c r="G60" i="32"/>
  <c r="F60" i="32"/>
  <c r="E60" i="32"/>
  <c r="D60" i="32"/>
  <c r="C60" i="32"/>
  <c r="G59" i="32"/>
  <c r="F59" i="32"/>
  <c r="E59" i="32"/>
  <c r="D59" i="32"/>
  <c r="C59" i="32"/>
  <c r="E58" i="32"/>
  <c r="D58" i="32"/>
  <c r="C58" i="32"/>
  <c r="G57" i="32"/>
  <c r="E57" i="32"/>
  <c r="D57" i="32"/>
  <c r="G56" i="32"/>
  <c r="F56" i="32"/>
  <c r="E56" i="32"/>
  <c r="D56" i="32"/>
  <c r="C56" i="32"/>
  <c r="G55" i="32"/>
  <c r="F55" i="32"/>
  <c r="E55" i="32"/>
  <c r="D55" i="32"/>
  <c r="C55" i="32"/>
  <c r="E54" i="32"/>
  <c r="D54" i="32"/>
  <c r="C54" i="32"/>
  <c r="G53" i="32"/>
  <c r="F53" i="32"/>
  <c r="E53" i="32"/>
  <c r="D53" i="32"/>
  <c r="C53" i="32"/>
  <c r="G52" i="32"/>
  <c r="F52" i="32"/>
  <c r="E52" i="32"/>
  <c r="D52" i="32"/>
  <c r="C52" i="32"/>
  <c r="G51" i="32"/>
  <c r="F51" i="32"/>
  <c r="E51" i="32"/>
  <c r="D51" i="32"/>
  <c r="C51" i="32"/>
  <c r="B47" i="34"/>
  <c r="B46" i="34"/>
  <c r="B45" i="34"/>
  <c r="B44" i="34"/>
  <c r="B43" i="34"/>
  <c r="B42" i="34"/>
  <c r="G41" i="34"/>
  <c r="F41" i="34"/>
  <c r="E41" i="34"/>
  <c r="D41" i="34"/>
  <c r="C41" i="34"/>
  <c r="B40" i="34"/>
  <c r="B39" i="34"/>
  <c r="B38" i="34"/>
  <c r="B37" i="34"/>
  <c r="B36" i="34"/>
  <c r="B35" i="34"/>
  <c r="B34" i="34"/>
  <c r="B33" i="34"/>
  <c r="B32" i="34"/>
  <c r="B31" i="34"/>
  <c r="G30" i="34"/>
  <c r="F30" i="34"/>
  <c r="E30" i="34"/>
  <c r="D30" i="34"/>
  <c r="C30" i="34"/>
  <c r="G29" i="34"/>
  <c r="F29" i="34"/>
  <c r="E29" i="34"/>
  <c r="D29" i="34"/>
  <c r="C29" i="34"/>
  <c r="B27" i="34"/>
  <c r="B26" i="34"/>
  <c r="B25" i="34"/>
  <c r="B24" i="34"/>
  <c r="B23" i="34"/>
  <c r="B22" i="34"/>
  <c r="G21" i="34"/>
  <c r="F21" i="34"/>
  <c r="E21" i="34"/>
  <c r="D21" i="34"/>
  <c r="C21" i="34"/>
  <c r="B20" i="34"/>
  <c r="B19" i="34"/>
  <c r="B18" i="34"/>
  <c r="B17" i="34"/>
  <c r="B16" i="34"/>
  <c r="B15" i="34"/>
  <c r="B14" i="34"/>
  <c r="B13" i="34"/>
  <c r="B12" i="34"/>
  <c r="B11" i="34"/>
  <c r="G10" i="34"/>
  <c r="F10" i="34"/>
  <c r="E10" i="34"/>
  <c r="D10" i="34"/>
  <c r="C10" i="34"/>
  <c r="G9" i="34"/>
  <c r="F9" i="34"/>
  <c r="E9" i="34"/>
  <c r="D9" i="34"/>
  <c r="C9" i="34"/>
  <c r="B47" i="39"/>
  <c r="B46" i="39"/>
  <c r="B45" i="39"/>
  <c r="B44" i="39"/>
  <c r="B43" i="39"/>
  <c r="B42" i="39"/>
  <c r="G41" i="39"/>
  <c r="F41" i="39"/>
  <c r="E41" i="39"/>
  <c r="D41" i="39"/>
  <c r="C41" i="39"/>
  <c r="B40" i="39"/>
  <c r="B39" i="39"/>
  <c r="B38" i="39"/>
  <c r="B37" i="39"/>
  <c r="B36" i="39"/>
  <c r="B35" i="39"/>
  <c r="B34" i="39"/>
  <c r="B33" i="39"/>
  <c r="B32" i="39"/>
  <c r="B31" i="39"/>
  <c r="G30" i="39"/>
  <c r="F30" i="39"/>
  <c r="E30" i="39"/>
  <c r="D30" i="39"/>
  <c r="C30" i="39"/>
  <c r="G29" i="39"/>
  <c r="F29" i="39"/>
  <c r="E29" i="39"/>
  <c r="D29" i="39"/>
  <c r="C29" i="39"/>
  <c r="B27" i="39"/>
  <c r="B26" i="39"/>
  <c r="B25" i="39"/>
  <c r="B24" i="39"/>
  <c r="B23" i="39"/>
  <c r="B22" i="39"/>
  <c r="G21" i="39"/>
  <c r="F21" i="39"/>
  <c r="E21" i="39"/>
  <c r="D21" i="39"/>
  <c r="C21" i="39"/>
  <c r="B20" i="39"/>
  <c r="B19" i="39"/>
  <c r="B18" i="39"/>
  <c r="B17" i="39"/>
  <c r="B16" i="39"/>
  <c r="B15" i="39"/>
  <c r="B14" i="39"/>
  <c r="B13" i="39"/>
  <c r="B12" i="39"/>
  <c r="B11" i="39"/>
  <c r="G10" i="39"/>
  <c r="F10" i="39"/>
  <c r="E10" i="39"/>
  <c r="D10" i="39"/>
  <c r="C10" i="39"/>
  <c r="G9" i="39"/>
  <c r="F9" i="39"/>
  <c r="E9" i="39"/>
  <c r="D9" i="39"/>
  <c r="C9" i="39"/>
  <c r="B47" i="35"/>
  <c r="B46" i="35"/>
  <c r="B45" i="35"/>
  <c r="B44" i="35"/>
  <c r="B43" i="35"/>
  <c r="B42" i="35"/>
  <c r="G41" i="35"/>
  <c r="F41" i="35"/>
  <c r="E41" i="35"/>
  <c r="D41" i="35"/>
  <c r="C41" i="35"/>
  <c r="B40" i="35"/>
  <c r="B39" i="35"/>
  <c r="B38" i="35"/>
  <c r="B37" i="35"/>
  <c r="B36" i="35"/>
  <c r="B35" i="35"/>
  <c r="B34" i="35"/>
  <c r="B33" i="35"/>
  <c r="B32" i="35"/>
  <c r="B31" i="35"/>
  <c r="G30" i="35"/>
  <c r="F30" i="35"/>
  <c r="E30" i="35"/>
  <c r="D30" i="35"/>
  <c r="C30" i="35"/>
  <c r="B30" i="35"/>
  <c r="G29" i="35"/>
  <c r="F29" i="35"/>
  <c r="E29" i="35"/>
  <c r="D29" i="35"/>
  <c r="C29" i="35"/>
  <c r="B27" i="35"/>
  <c r="B26" i="35"/>
  <c r="B25" i="35"/>
  <c r="B24" i="35"/>
  <c r="B23" i="35"/>
  <c r="B21" i="35" s="1"/>
  <c r="B22" i="35"/>
  <c r="G21" i="35"/>
  <c r="F21" i="35"/>
  <c r="E21" i="35"/>
  <c r="D21" i="35"/>
  <c r="C21" i="35"/>
  <c r="B20" i="35"/>
  <c r="B19" i="35"/>
  <c r="B18" i="35"/>
  <c r="B17" i="35"/>
  <c r="B16" i="35"/>
  <c r="B15" i="35"/>
  <c r="B14" i="35"/>
  <c r="B13" i="35"/>
  <c r="B12" i="35"/>
  <c r="B11" i="35"/>
  <c r="G10" i="35"/>
  <c r="F10" i="35"/>
  <c r="E10" i="35"/>
  <c r="D10" i="35"/>
  <c r="C10" i="35"/>
  <c r="G9" i="35"/>
  <c r="F9" i="35"/>
  <c r="E9" i="35"/>
  <c r="D9" i="35"/>
  <c r="C9" i="35"/>
  <c r="B47" i="36"/>
  <c r="B46" i="36"/>
  <c r="B45" i="36"/>
  <c r="B44" i="36"/>
  <c r="B43" i="36"/>
  <c r="E41" i="36"/>
  <c r="D41" i="36"/>
  <c r="C41" i="36"/>
  <c r="B40" i="36"/>
  <c r="B39" i="36"/>
  <c r="B38" i="36"/>
  <c r="B36" i="36"/>
  <c r="B35" i="36"/>
  <c r="B34" i="36"/>
  <c r="B33" i="36"/>
  <c r="B32" i="36"/>
  <c r="B31" i="36"/>
  <c r="E30" i="36"/>
  <c r="D30" i="36"/>
  <c r="C30" i="36"/>
  <c r="E29" i="36"/>
  <c r="D29" i="36"/>
  <c r="C29" i="36"/>
  <c r="B27" i="36"/>
  <c r="B26" i="36"/>
  <c r="B25" i="36"/>
  <c r="B24" i="36"/>
  <c r="B23" i="36"/>
  <c r="B22" i="36"/>
  <c r="G21" i="36"/>
  <c r="F21" i="36"/>
  <c r="E21" i="36"/>
  <c r="D21" i="36"/>
  <c r="C21" i="36"/>
  <c r="B20" i="36"/>
  <c r="B19" i="36"/>
  <c r="B18" i="36"/>
  <c r="B17" i="36"/>
  <c r="B16" i="36"/>
  <c r="B15" i="36"/>
  <c r="B14" i="36"/>
  <c r="B13" i="36"/>
  <c r="B12" i="36"/>
  <c r="B11" i="36"/>
  <c r="G10" i="36"/>
  <c r="F10" i="36"/>
  <c r="E10" i="36"/>
  <c r="D10" i="36"/>
  <c r="C10" i="36"/>
  <c r="G9" i="36"/>
  <c r="F9" i="36"/>
  <c r="E9" i="36"/>
  <c r="D9" i="36"/>
  <c r="C9" i="36"/>
  <c r="C40" i="5"/>
  <c r="D40" i="5"/>
  <c r="E40" i="5"/>
  <c r="F40" i="5"/>
  <c r="G40" i="5"/>
  <c r="H40" i="5"/>
  <c r="I40" i="5"/>
  <c r="C41" i="5"/>
  <c r="D41" i="5"/>
  <c r="E41" i="5"/>
  <c r="F41" i="5"/>
  <c r="G41" i="5"/>
  <c r="H41" i="5"/>
  <c r="I41" i="5"/>
  <c r="C42" i="5"/>
  <c r="D42" i="5"/>
  <c r="E42" i="5"/>
  <c r="F42" i="5"/>
  <c r="G42" i="5"/>
  <c r="H42" i="5"/>
  <c r="I42" i="5"/>
  <c r="C43" i="5"/>
  <c r="D43" i="5"/>
  <c r="E43" i="5"/>
  <c r="F43" i="5"/>
  <c r="G43" i="5"/>
  <c r="H43" i="5"/>
  <c r="I43" i="5"/>
  <c r="C44" i="5"/>
  <c r="D44" i="5"/>
  <c r="E44" i="5"/>
  <c r="F44" i="5"/>
  <c r="G44" i="5"/>
  <c r="H44" i="5"/>
  <c r="I44" i="5"/>
  <c r="M13" i="39" l="1"/>
  <c r="I13" i="39"/>
  <c r="K13" i="39"/>
  <c r="H13" i="39"/>
  <c r="J13" i="39"/>
  <c r="L13" i="39"/>
  <c r="M17" i="39"/>
  <c r="I17" i="39"/>
  <c r="L17" i="39"/>
  <c r="K17" i="39"/>
  <c r="H17" i="39"/>
  <c r="J17" i="39"/>
  <c r="M25" i="39"/>
  <c r="I25" i="39"/>
  <c r="L25" i="39"/>
  <c r="K25" i="39"/>
  <c r="J25" i="39"/>
  <c r="H25" i="39"/>
  <c r="M34" i="39"/>
  <c r="I34" i="39"/>
  <c r="K34" i="39"/>
  <c r="L34" i="39"/>
  <c r="J34" i="39"/>
  <c r="H34" i="39"/>
  <c r="M38" i="39"/>
  <c r="I38" i="39"/>
  <c r="K38" i="39"/>
  <c r="L38" i="39"/>
  <c r="J38" i="39"/>
  <c r="H38" i="39"/>
  <c r="M42" i="39"/>
  <c r="I42" i="39"/>
  <c r="L42" i="39"/>
  <c r="K42" i="39"/>
  <c r="J42" i="39"/>
  <c r="H42" i="39"/>
  <c r="M46" i="39"/>
  <c r="I46" i="39"/>
  <c r="H46" i="39"/>
  <c r="K46" i="39"/>
  <c r="L46" i="39"/>
  <c r="J46" i="39"/>
  <c r="K14" i="39"/>
  <c r="J14" i="39"/>
  <c r="M14" i="39"/>
  <c r="I14" i="39"/>
  <c r="L14" i="39"/>
  <c r="H14" i="39"/>
  <c r="K18" i="39"/>
  <c r="J18" i="39"/>
  <c r="M18" i="39"/>
  <c r="I18" i="39"/>
  <c r="L18" i="39"/>
  <c r="H18" i="39"/>
  <c r="B21" i="39"/>
  <c r="H21" i="39" s="1"/>
  <c r="K22" i="39"/>
  <c r="M22" i="39"/>
  <c r="I22" i="39"/>
  <c r="J22" i="39"/>
  <c r="L22" i="39"/>
  <c r="H22" i="39"/>
  <c r="K26" i="39"/>
  <c r="M26" i="39"/>
  <c r="I26" i="39"/>
  <c r="J26" i="39"/>
  <c r="L26" i="39"/>
  <c r="H26" i="39"/>
  <c r="K31" i="39"/>
  <c r="J31" i="39"/>
  <c r="M31" i="39"/>
  <c r="I31" i="39"/>
  <c r="L31" i="39"/>
  <c r="H31" i="39"/>
  <c r="K35" i="39"/>
  <c r="J35" i="39"/>
  <c r="M35" i="39"/>
  <c r="I35" i="39"/>
  <c r="L35" i="39"/>
  <c r="H35" i="39"/>
  <c r="K39" i="39"/>
  <c r="J39" i="39"/>
  <c r="M39" i="39"/>
  <c r="I39" i="39"/>
  <c r="L39" i="39"/>
  <c r="H39" i="39"/>
  <c r="K43" i="39"/>
  <c r="M43" i="39"/>
  <c r="I43" i="39"/>
  <c r="J43" i="39"/>
  <c r="L43" i="39"/>
  <c r="H43" i="39"/>
  <c r="K47" i="39"/>
  <c r="M47" i="39"/>
  <c r="I47" i="39"/>
  <c r="L47" i="39"/>
  <c r="H47" i="39"/>
  <c r="J47" i="39"/>
  <c r="B29" i="39"/>
  <c r="H29" i="39" s="1"/>
  <c r="M11" i="39"/>
  <c r="I11" i="39"/>
  <c r="K11" i="39"/>
  <c r="L11" i="39"/>
  <c r="J11" i="39"/>
  <c r="H11" i="39"/>
  <c r="M15" i="39"/>
  <c r="I15" i="39"/>
  <c r="L15" i="39"/>
  <c r="K15" i="39"/>
  <c r="H15" i="39"/>
  <c r="J15" i="39"/>
  <c r="M19" i="39"/>
  <c r="I19" i="39"/>
  <c r="L19" i="39"/>
  <c r="K19" i="39"/>
  <c r="H19" i="39"/>
  <c r="J19" i="39"/>
  <c r="M23" i="39"/>
  <c r="I23" i="39"/>
  <c r="I63" i="39" s="1"/>
  <c r="L23" i="39"/>
  <c r="K23" i="39"/>
  <c r="J23" i="39"/>
  <c r="H23" i="39"/>
  <c r="M27" i="39"/>
  <c r="I27" i="39"/>
  <c r="L27" i="39"/>
  <c r="K27" i="39"/>
  <c r="K67" i="39" s="1"/>
  <c r="J27" i="39"/>
  <c r="H27" i="39"/>
  <c r="L29" i="39"/>
  <c r="M32" i="39"/>
  <c r="I32" i="39"/>
  <c r="K32" i="39"/>
  <c r="L32" i="39"/>
  <c r="J32" i="39"/>
  <c r="H32" i="39"/>
  <c r="M36" i="39"/>
  <c r="I36" i="39"/>
  <c r="K36" i="39"/>
  <c r="L36" i="39"/>
  <c r="J36" i="39"/>
  <c r="H36" i="39"/>
  <c r="M40" i="39"/>
  <c r="I40" i="39"/>
  <c r="L40" i="39"/>
  <c r="K40" i="39"/>
  <c r="J40" i="39"/>
  <c r="H40" i="39"/>
  <c r="M44" i="39"/>
  <c r="I44" i="39"/>
  <c r="H44" i="39"/>
  <c r="K44" i="39"/>
  <c r="L44" i="39"/>
  <c r="J44" i="39"/>
  <c r="K12" i="39"/>
  <c r="J12" i="39"/>
  <c r="M12" i="39"/>
  <c r="I12" i="39"/>
  <c r="L12" i="39"/>
  <c r="H12" i="39"/>
  <c r="K16" i="39"/>
  <c r="M16" i="39"/>
  <c r="I16" i="39"/>
  <c r="L16" i="39"/>
  <c r="H16" i="39"/>
  <c r="J16" i="39"/>
  <c r="K20" i="39"/>
  <c r="M20" i="39"/>
  <c r="I20" i="39"/>
  <c r="L20" i="39"/>
  <c r="H20" i="39"/>
  <c r="J20" i="39"/>
  <c r="K24" i="39"/>
  <c r="M24" i="39"/>
  <c r="I24" i="39"/>
  <c r="J24" i="39"/>
  <c r="L24" i="39"/>
  <c r="H24" i="39"/>
  <c r="K33" i="39"/>
  <c r="J33" i="39"/>
  <c r="J53" i="39" s="1"/>
  <c r="M33" i="39"/>
  <c r="I33" i="39"/>
  <c r="L33" i="39"/>
  <c r="L53" i="39" s="1"/>
  <c r="H33" i="39"/>
  <c r="K37" i="39"/>
  <c r="J37" i="39"/>
  <c r="M37" i="39"/>
  <c r="I37" i="39"/>
  <c r="L37" i="39"/>
  <c r="L57" i="39" s="1"/>
  <c r="H37" i="39"/>
  <c r="K45" i="39"/>
  <c r="J45" i="39"/>
  <c r="J65" i="39" s="1"/>
  <c r="M45" i="39"/>
  <c r="I45" i="39"/>
  <c r="L45" i="39"/>
  <c r="H45" i="39"/>
  <c r="B99" i="31"/>
  <c r="E99" i="31"/>
  <c r="D99" i="31"/>
  <c r="G99" i="31"/>
  <c r="C99" i="31"/>
  <c r="F99" i="31"/>
  <c r="B103" i="31"/>
  <c r="E103" i="31"/>
  <c r="D103" i="31"/>
  <c r="G103" i="31"/>
  <c r="C103" i="31"/>
  <c r="F103" i="31"/>
  <c r="E107" i="31"/>
  <c r="D107" i="31"/>
  <c r="C107" i="31"/>
  <c r="G107" i="31"/>
  <c r="F107" i="31"/>
  <c r="B107" i="31"/>
  <c r="E111" i="31"/>
  <c r="D111" i="31"/>
  <c r="G111" i="31"/>
  <c r="C111" i="31"/>
  <c r="F111" i="31"/>
  <c r="B111" i="31"/>
  <c r="C96" i="31"/>
  <c r="F96" i="31"/>
  <c r="B96" i="31"/>
  <c r="E96" i="31"/>
  <c r="D96" i="31"/>
  <c r="G96" i="31"/>
  <c r="C100" i="31"/>
  <c r="F100" i="31"/>
  <c r="B100" i="31"/>
  <c r="E100" i="31"/>
  <c r="D100" i="31"/>
  <c r="G100" i="31"/>
  <c r="C104" i="31"/>
  <c r="F104" i="31"/>
  <c r="B104" i="31"/>
  <c r="E104" i="31"/>
  <c r="D104" i="31"/>
  <c r="G104" i="31"/>
  <c r="F108" i="31"/>
  <c r="B108" i="31"/>
  <c r="E108" i="31"/>
  <c r="D108" i="31"/>
  <c r="G108" i="31"/>
  <c r="C108" i="31"/>
  <c r="F112" i="31"/>
  <c r="B112" i="31"/>
  <c r="E112" i="31"/>
  <c r="D112" i="31"/>
  <c r="G112" i="31"/>
  <c r="C112" i="31"/>
  <c r="G97" i="31"/>
  <c r="C97" i="31"/>
  <c r="F97" i="31"/>
  <c r="B97" i="31"/>
  <c r="E97" i="31"/>
  <c r="D97" i="31"/>
  <c r="G101" i="31"/>
  <c r="C101" i="31"/>
  <c r="B101" i="31"/>
  <c r="F101" i="31"/>
  <c r="E101" i="31"/>
  <c r="D101" i="31"/>
  <c r="D105" i="31"/>
  <c r="G105" i="31"/>
  <c r="C105" i="31"/>
  <c r="B105" i="31"/>
  <c r="F105" i="31"/>
  <c r="E105" i="31"/>
  <c r="G109" i="31"/>
  <c r="C109" i="31"/>
  <c r="F109" i="31"/>
  <c r="B109" i="31"/>
  <c r="E109" i="31"/>
  <c r="D109" i="31"/>
  <c r="D98" i="31"/>
  <c r="G98" i="31"/>
  <c r="C98" i="31"/>
  <c r="F98" i="31"/>
  <c r="B98" i="31"/>
  <c r="E98" i="31"/>
  <c r="D102" i="31"/>
  <c r="C102" i="31"/>
  <c r="G102" i="31"/>
  <c r="F102" i="31"/>
  <c r="B102" i="31"/>
  <c r="E102" i="31"/>
  <c r="D110" i="31"/>
  <c r="G110" i="31"/>
  <c r="C110" i="31"/>
  <c r="F110" i="31"/>
  <c r="B110" i="31"/>
  <c r="E110" i="31"/>
  <c r="E98" i="30"/>
  <c r="D98" i="30"/>
  <c r="G98" i="30"/>
  <c r="C98" i="30"/>
  <c r="F98" i="30"/>
  <c r="B98" i="30"/>
  <c r="G104" i="30"/>
  <c r="C104" i="30"/>
  <c r="F104" i="30"/>
  <c r="B104" i="30"/>
  <c r="E104" i="30"/>
  <c r="D104" i="30"/>
  <c r="F108" i="30"/>
  <c r="B108" i="30"/>
  <c r="E108" i="30"/>
  <c r="D108" i="30"/>
  <c r="G108" i="30"/>
  <c r="C108" i="30"/>
  <c r="F112" i="30"/>
  <c r="B112" i="30"/>
  <c r="E112" i="30"/>
  <c r="D112" i="30"/>
  <c r="G112" i="30"/>
  <c r="C112" i="30"/>
  <c r="E100" i="30"/>
  <c r="D100" i="30"/>
  <c r="G100" i="30"/>
  <c r="C100" i="30"/>
  <c r="F100" i="30"/>
  <c r="B100" i="30"/>
  <c r="D105" i="30"/>
  <c r="G105" i="30"/>
  <c r="C105" i="30"/>
  <c r="F105" i="30"/>
  <c r="B105" i="30"/>
  <c r="E105" i="30"/>
  <c r="G109" i="30"/>
  <c r="C109" i="30"/>
  <c r="F109" i="30"/>
  <c r="B109" i="30"/>
  <c r="E109" i="30"/>
  <c r="D109" i="30"/>
  <c r="G96" i="30"/>
  <c r="C96" i="30"/>
  <c r="F96" i="30"/>
  <c r="B96" i="30"/>
  <c r="E96" i="30"/>
  <c r="D96" i="30"/>
  <c r="F101" i="30"/>
  <c r="B101" i="30"/>
  <c r="E101" i="30"/>
  <c r="D101" i="30"/>
  <c r="G101" i="30"/>
  <c r="C101" i="30"/>
  <c r="D110" i="30"/>
  <c r="G110" i="30"/>
  <c r="C110" i="30"/>
  <c r="F110" i="30"/>
  <c r="B110" i="30"/>
  <c r="E110" i="30"/>
  <c r="B21" i="30"/>
  <c r="B86" i="30" s="1"/>
  <c r="D97" i="30"/>
  <c r="G97" i="30"/>
  <c r="C97" i="30"/>
  <c r="F97" i="30"/>
  <c r="B97" i="30"/>
  <c r="E97" i="30"/>
  <c r="G102" i="30"/>
  <c r="C102" i="30"/>
  <c r="F102" i="30"/>
  <c r="B102" i="30"/>
  <c r="E102" i="30"/>
  <c r="D102" i="30"/>
  <c r="E107" i="30"/>
  <c r="D107" i="30"/>
  <c r="G107" i="30"/>
  <c r="C107" i="30"/>
  <c r="F107" i="30"/>
  <c r="B107" i="30"/>
  <c r="E111" i="30"/>
  <c r="D111" i="30"/>
  <c r="G111" i="30"/>
  <c r="C111" i="30"/>
  <c r="F111" i="30"/>
  <c r="B111" i="30"/>
  <c r="D97" i="29"/>
  <c r="G97" i="29"/>
  <c r="C97" i="29"/>
  <c r="F97" i="29"/>
  <c r="B97" i="29"/>
  <c r="E97" i="29"/>
  <c r="D101" i="29"/>
  <c r="G101" i="29"/>
  <c r="C101" i="29"/>
  <c r="F101" i="29"/>
  <c r="B101" i="29"/>
  <c r="E101" i="29"/>
  <c r="D105" i="29"/>
  <c r="G105" i="29"/>
  <c r="C105" i="29"/>
  <c r="F105" i="29"/>
  <c r="B105" i="29"/>
  <c r="E105" i="29"/>
  <c r="F110" i="29"/>
  <c r="B110" i="29"/>
  <c r="E110" i="29"/>
  <c r="D110" i="29"/>
  <c r="G110" i="29"/>
  <c r="C110" i="29"/>
  <c r="E98" i="29"/>
  <c r="D98" i="29"/>
  <c r="G98" i="29"/>
  <c r="C98" i="29"/>
  <c r="F98" i="29"/>
  <c r="B98" i="29"/>
  <c r="E102" i="29"/>
  <c r="D102" i="29"/>
  <c r="G102" i="29"/>
  <c r="C102" i="29"/>
  <c r="F102" i="29"/>
  <c r="B102" i="29"/>
  <c r="G111" i="29"/>
  <c r="C111" i="29"/>
  <c r="F111" i="29"/>
  <c r="B111" i="29"/>
  <c r="E111" i="29"/>
  <c r="D111" i="29"/>
  <c r="F99" i="29"/>
  <c r="B99" i="29"/>
  <c r="E99" i="29"/>
  <c r="D99" i="29"/>
  <c r="G99" i="29"/>
  <c r="C99" i="29"/>
  <c r="F103" i="29"/>
  <c r="B103" i="29"/>
  <c r="E103" i="29"/>
  <c r="D103" i="29"/>
  <c r="G103" i="29"/>
  <c r="C103" i="29"/>
  <c r="M106" i="29"/>
  <c r="M126" i="29" s="1"/>
  <c r="I106" i="29"/>
  <c r="I126" i="29" s="1"/>
  <c r="L106" i="29"/>
  <c r="L126" i="29" s="1"/>
  <c r="H106" i="29"/>
  <c r="K106" i="29"/>
  <c r="K126" i="29" s="1"/>
  <c r="J106" i="29"/>
  <c r="J126" i="29" s="1"/>
  <c r="D112" i="29"/>
  <c r="G112" i="29"/>
  <c r="C112" i="29"/>
  <c r="F112" i="29"/>
  <c r="B112" i="29"/>
  <c r="E112" i="29"/>
  <c r="G96" i="29"/>
  <c r="C96" i="29"/>
  <c r="F96" i="29"/>
  <c r="B96" i="29"/>
  <c r="E96" i="29"/>
  <c r="D96" i="29"/>
  <c r="G100" i="29"/>
  <c r="C100" i="29"/>
  <c r="F100" i="29"/>
  <c r="B100" i="29"/>
  <c r="E100" i="29"/>
  <c r="D100" i="29"/>
  <c r="G104" i="29"/>
  <c r="C104" i="29"/>
  <c r="F104" i="29"/>
  <c r="B104" i="29"/>
  <c r="E104" i="29"/>
  <c r="D104" i="29"/>
  <c r="E109" i="29"/>
  <c r="D109" i="29"/>
  <c r="G109" i="29"/>
  <c r="C109" i="29"/>
  <c r="F109" i="29"/>
  <c r="B109" i="29"/>
  <c r="G96" i="28"/>
  <c r="C96" i="28"/>
  <c r="F96" i="28"/>
  <c r="B96" i="28"/>
  <c r="E96" i="28"/>
  <c r="D96" i="28"/>
  <c r="G100" i="28"/>
  <c r="C100" i="28"/>
  <c r="F100" i="28"/>
  <c r="B100" i="28"/>
  <c r="E100" i="28"/>
  <c r="D100" i="28"/>
  <c r="G104" i="28"/>
  <c r="C104" i="28"/>
  <c r="F104" i="28"/>
  <c r="B104" i="28"/>
  <c r="E104" i="28"/>
  <c r="D104" i="28"/>
  <c r="F108" i="28"/>
  <c r="B108" i="28"/>
  <c r="E108" i="28"/>
  <c r="D108" i="28"/>
  <c r="G108" i="28"/>
  <c r="C108" i="28"/>
  <c r="F112" i="28"/>
  <c r="B112" i="28"/>
  <c r="E112" i="28"/>
  <c r="D112" i="28"/>
  <c r="G112" i="28"/>
  <c r="C112" i="28"/>
  <c r="D97" i="28"/>
  <c r="G97" i="28"/>
  <c r="C97" i="28"/>
  <c r="F97" i="28"/>
  <c r="B97" i="28"/>
  <c r="E97" i="28"/>
  <c r="D101" i="28"/>
  <c r="G101" i="28"/>
  <c r="C101" i="28"/>
  <c r="F101" i="28"/>
  <c r="B101" i="28"/>
  <c r="E101" i="28"/>
  <c r="D105" i="28"/>
  <c r="G105" i="28"/>
  <c r="C105" i="28"/>
  <c r="F105" i="28"/>
  <c r="B105" i="28"/>
  <c r="E105" i="28"/>
  <c r="G109" i="28"/>
  <c r="C109" i="28"/>
  <c r="F109" i="28"/>
  <c r="B109" i="28"/>
  <c r="E109" i="28"/>
  <c r="D109" i="28"/>
  <c r="E98" i="28"/>
  <c r="D98" i="28"/>
  <c r="G98" i="28"/>
  <c r="C98" i="28"/>
  <c r="F98" i="28"/>
  <c r="B98" i="28"/>
  <c r="E102" i="28"/>
  <c r="D102" i="28"/>
  <c r="G102" i="28"/>
  <c r="C102" i="28"/>
  <c r="F102" i="28"/>
  <c r="B102" i="28"/>
  <c r="D110" i="28"/>
  <c r="G110" i="28"/>
  <c r="C110" i="28"/>
  <c r="F110" i="28"/>
  <c r="B110" i="28"/>
  <c r="E110" i="28"/>
  <c r="F99" i="28"/>
  <c r="B99" i="28"/>
  <c r="E99" i="28"/>
  <c r="D99" i="28"/>
  <c r="G99" i="28"/>
  <c r="C99" i="28"/>
  <c r="F103" i="28"/>
  <c r="B103" i="28"/>
  <c r="E103" i="28"/>
  <c r="D103" i="28"/>
  <c r="G103" i="28"/>
  <c r="C103" i="28"/>
  <c r="E107" i="28"/>
  <c r="D107" i="28"/>
  <c r="G107" i="28"/>
  <c r="C107" i="28"/>
  <c r="F107" i="28"/>
  <c r="B107" i="28"/>
  <c r="E111" i="28"/>
  <c r="D111" i="28"/>
  <c r="G111" i="28"/>
  <c r="C111" i="28"/>
  <c r="F111" i="28"/>
  <c r="B111" i="28"/>
  <c r="D81" i="27"/>
  <c r="G81" i="27"/>
  <c r="C81" i="27"/>
  <c r="F81" i="27"/>
  <c r="B81" i="27"/>
  <c r="E81" i="27"/>
  <c r="D85" i="27"/>
  <c r="G85" i="27"/>
  <c r="C85" i="27"/>
  <c r="F85" i="27"/>
  <c r="B85" i="27"/>
  <c r="E85" i="27"/>
  <c r="D91" i="27"/>
  <c r="G91" i="27"/>
  <c r="C91" i="27"/>
  <c r="F91" i="27"/>
  <c r="B91" i="27"/>
  <c r="E91" i="27"/>
  <c r="D100" i="27"/>
  <c r="G100" i="27"/>
  <c r="C100" i="27"/>
  <c r="F100" i="27"/>
  <c r="B100" i="27"/>
  <c r="E100" i="27"/>
  <c r="D104" i="27"/>
  <c r="G104" i="27"/>
  <c r="C104" i="27"/>
  <c r="F104" i="27"/>
  <c r="B104" i="27"/>
  <c r="E104" i="27"/>
  <c r="D108" i="27"/>
  <c r="G108" i="27"/>
  <c r="C108" i="27"/>
  <c r="F108" i="27"/>
  <c r="B108" i="27"/>
  <c r="E108" i="27"/>
  <c r="D112" i="27"/>
  <c r="G112" i="27"/>
  <c r="C112" i="27"/>
  <c r="F112" i="27"/>
  <c r="B112" i="27"/>
  <c r="E112" i="27"/>
  <c r="F78" i="27"/>
  <c r="B78" i="27"/>
  <c r="E78" i="27"/>
  <c r="D78" i="27"/>
  <c r="G78" i="27"/>
  <c r="C78" i="27"/>
  <c r="F82" i="27"/>
  <c r="B82" i="27"/>
  <c r="E82" i="27"/>
  <c r="D82" i="27"/>
  <c r="G82" i="27"/>
  <c r="C82" i="27"/>
  <c r="F86" i="27"/>
  <c r="B86" i="27"/>
  <c r="E86" i="27"/>
  <c r="D86" i="27"/>
  <c r="G86" i="27"/>
  <c r="C86" i="27"/>
  <c r="F88" i="27"/>
  <c r="B88" i="27"/>
  <c r="E88" i="27"/>
  <c r="D88" i="27"/>
  <c r="G88" i="27"/>
  <c r="C88" i="27"/>
  <c r="F92" i="27"/>
  <c r="B92" i="27"/>
  <c r="E92" i="27"/>
  <c r="D92" i="27"/>
  <c r="G92" i="27"/>
  <c r="C92" i="27"/>
  <c r="F97" i="27"/>
  <c r="B97" i="27"/>
  <c r="E97" i="27"/>
  <c r="D97" i="27"/>
  <c r="G97" i="27"/>
  <c r="C97" i="27"/>
  <c r="F101" i="27"/>
  <c r="B101" i="27"/>
  <c r="E101" i="27"/>
  <c r="E121" i="27" s="1"/>
  <c r="D101" i="27"/>
  <c r="G101" i="27"/>
  <c r="G121" i="27" s="1"/>
  <c r="C101" i="27"/>
  <c r="C121" i="27" s="1"/>
  <c r="F105" i="27"/>
  <c r="F125" i="27" s="1"/>
  <c r="B105" i="27"/>
  <c r="E105" i="27"/>
  <c r="D105" i="27"/>
  <c r="D125" i="27" s="1"/>
  <c r="G105" i="27"/>
  <c r="G125" i="27" s="1"/>
  <c r="C105" i="27"/>
  <c r="F109" i="27"/>
  <c r="B109" i="27"/>
  <c r="E109" i="27"/>
  <c r="D109" i="27"/>
  <c r="G109" i="27"/>
  <c r="C109" i="27"/>
  <c r="F113" i="27"/>
  <c r="B113" i="27"/>
  <c r="E113" i="27"/>
  <c r="D113" i="27"/>
  <c r="G113" i="27"/>
  <c r="C113" i="27"/>
  <c r="D79" i="27"/>
  <c r="G79" i="27"/>
  <c r="C79" i="27"/>
  <c r="F79" i="27"/>
  <c r="B79" i="27"/>
  <c r="E79" i="27"/>
  <c r="D83" i="27"/>
  <c r="G83" i="27"/>
  <c r="C83" i="27"/>
  <c r="F83" i="27"/>
  <c r="B83" i="27"/>
  <c r="E83" i="27"/>
  <c r="D89" i="27"/>
  <c r="G89" i="27"/>
  <c r="C89" i="27"/>
  <c r="F89" i="27"/>
  <c r="B89" i="27"/>
  <c r="E89" i="27"/>
  <c r="D93" i="27"/>
  <c r="G93" i="27"/>
  <c r="C93" i="27"/>
  <c r="F93" i="27"/>
  <c r="B93" i="27"/>
  <c r="E93" i="27"/>
  <c r="D98" i="27"/>
  <c r="D118" i="27" s="1"/>
  <c r="G98" i="27"/>
  <c r="G118" i="27" s="1"/>
  <c r="C98" i="27"/>
  <c r="C118" i="27" s="1"/>
  <c r="F98" i="27"/>
  <c r="B98" i="27"/>
  <c r="E98" i="27"/>
  <c r="D102" i="27"/>
  <c r="D122" i="27" s="1"/>
  <c r="G102" i="27"/>
  <c r="C102" i="27"/>
  <c r="C122" i="27" s="1"/>
  <c r="F102" i="27"/>
  <c r="B102" i="27"/>
  <c r="E102" i="27"/>
  <c r="D106" i="27"/>
  <c r="D126" i="27" s="1"/>
  <c r="G106" i="27"/>
  <c r="G126" i="27" s="1"/>
  <c r="C106" i="27"/>
  <c r="C126" i="27" s="1"/>
  <c r="F106" i="27"/>
  <c r="B106" i="27"/>
  <c r="E106" i="27"/>
  <c r="D110" i="27"/>
  <c r="G110" i="27"/>
  <c r="C110" i="27"/>
  <c r="F110" i="27"/>
  <c r="B110" i="27"/>
  <c r="E110" i="27"/>
  <c r="D77" i="27"/>
  <c r="G77" i="27"/>
  <c r="C77" i="27"/>
  <c r="F77" i="27"/>
  <c r="B77" i="27"/>
  <c r="E77" i="27"/>
  <c r="F80" i="27"/>
  <c r="B80" i="27"/>
  <c r="E80" i="27"/>
  <c r="D80" i="27"/>
  <c r="G80" i="27"/>
  <c r="C80" i="27"/>
  <c r="F84" i="27"/>
  <c r="B84" i="27"/>
  <c r="E84" i="27"/>
  <c r="D84" i="27"/>
  <c r="G84" i="27"/>
  <c r="C84" i="27"/>
  <c r="F90" i="27"/>
  <c r="B90" i="27"/>
  <c r="E90" i="27"/>
  <c r="D90" i="27"/>
  <c r="G90" i="27"/>
  <c r="C90" i="27"/>
  <c r="F99" i="27"/>
  <c r="F119" i="27" s="1"/>
  <c r="B99" i="27"/>
  <c r="E99" i="27"/>
  <c r="E119" i="27" s="1"/>
  <c r="D99" i="27"/>
  <c r="G99" i="27"/>
  <c r="C99" i="27"/>
  <c r="F103" i="27"/>
  <c r="F123" i="27" s="1"/>
  <c r="B103" i="27"/>
  <c r="E103" i="27"/>
  <c r="E123" i="27" s="1"/>
  <c r="D103" i="27"/>
  <c r="G103" i="27"/>
  <c r="G123" i="27" s="1"/>
  <c r="C103" i="27"/>
  <c r="F111" i="27"/>
  <c r="B111" i="27"/>
  <c r="E111" i="27"/>
  <c r="E131" i="27" s="1"/>
  <c r="D111" i="27"/>
  <c r="G111" i="27"/>
  <c r="G131" i="27" s="1"/>
  <c r="C111" i="27"/>
  <c r="C131" i="27" s="1"/>
  <c r="F99" i="61"/>
  <c r="B99" i="61"/>
  <c r="E99" i="61"/>
  <c r="D99" i="61"/>
  <c r="G99" i="61"/>
  <c r="C99" i="61"/>
  <c r="F103" i="61"/>
  <c r="B103" i="61"/>
  <c r="E103" i="61"/>
  <c r="D103" i="61"/>
  <c r="G103" i="61"/>
  <c r="C103" i="61"/>
  <c r="E107" i="61"/>
  <c r="D107" i="61"/>
  <c r="G107" i="61"/>
  <c r="C107" i="61"/>
  <c r="F107" i="61"/>
  <c r="B107" i="61"/>
  <c r="E111" i="61"/>
  <c r="D111" i="61"/>
  <c r="G111" i="61"/>
  <c r="C111" i="61"/>
  <c r="F111" i="61"/>
  <c r="B111" i="61"/>
  <c r="G96" i="61"/>
  <c r="C96" i="61"/>
  <c r="F96" i="61"/>
  <c r="B96" i="61"/>
  <c r="E96" i="61"/>
  <c r="D96" i="61"/>
  <c r="G100" i="61"/>
  <c r="C100" i="61"/>
  <c r="F100" i="61"/>
  <c r="B100" i="61"/>
  <c r="E100" i="61"/>
  <c r="D100" i="61"/>
  <c r="G104" i="61"/>
  <c r="C104" i="61"/>
  <c r="F104" i="61"/>
  <c r="B104" i="61"/>
  <c r="E104" i="61"/>
  <c r="D104" i="61"/>
  <c r="F108" i="61"/>
  <c r="B108" i="61"/>
  <c r="E108" i="61"/>
  <c r="D108" i="61"/>
  <c r="G108" i="61"/>
  <c r="C108" i="61"/>
  <c r="F112" i="61"/>
  <c r="B112" i="61"/>
  <c r="E112" i="61"/>
  <c r="D112" i="61"/>
  <c r="G112" i="61"/>
  <c r="C112" i="61"/>
  <c r="D97" i="61"/>
  <c r="G97" i="61"/>
  <c r="C97" i="61"/>
  <c r="F97" i="61"/>
  <c r="B97" i="61"/>
  <c r="E97" i="61"/>
  <c r="D101" i="61"/>
  <c r="G101" i="61"/>
  <c r="C101" i="61"/>
  <c r="F101" i="61"/>
  <c r="B101" i="61"/>
  <c r="E101" i="61"/>
  <c r="D105" i="61"/>
  <c r="G105" i="61"/>
  <c r="C105" i="61"/>
  <c r="F105" i="61"/>
  <c r="B105" i="61"/>
  <c r="E105" i="61"/>
  <c r="G109" i="61"/>
  <c r="C109" i="61"/>
  <c r="F109" i="61"/>
  <c r="B109" i="61"/>
  <c r="E109" i="61"/>
  <c r="D109" i="61"/>
  <c r="E98" i="61"/>
  <c r="D98" i="61"/>
  <c r="G98" i="61"/>
  <c r="C98" i="61"/>
  <c r="F98" i="61"/>
  <c r="B98" i="61"/>
  <c r="E102" i="61"/>
  <c r="D102" i="61"/>
  <c r="G102" i="61"/>
  <c r="C102" i="61"/>
  <c r="F102" i="61"/>
  <c r="B102" i="61"/>
  <c r="D110" i="61"/>
  <c r="G110" i="61"/>
  <c r="C110" i="61"/>
  <c r="F110" i="61"/>
  <c r="B110" i="61"/>
  <c r="E110" i="61"/>
  <c r="M13" i="34"/>
  <c r="I13" i="34"/>
  <c r="L13" i="34"/>
  <c r="H13" i="34"/>
  <c r="K13" i="34"/>
  <c r="J13" i="34"/>
  <c r="M17" i="34"/>
  <c r="I17" i="34"/>
  <c r="L17" i="34"/>
  <c r="H17" i="34"/>
  <c r="K17" i="34"/>
  <c r="J17" i="34"/>
  <c r="M25" i="34"/>
  <c r="I25" i="34"/>
  <c r="L25" i="34"/>
  <c r="H25" i="34"/>
  <c r="K25" i="34"/>
  <c r="J25" i="34"/>
  <c r="M34" i="34"/>
  <c r="I34" i="34"/>
  <c r="L34" i="34"/>
  <c r="H34" i="34"/>
  <c r="K34" i="34"/>
  <c r="J34" i="34"/>
  <c r="M38" i="34"/>
  <c r="I38" i="34"/>
  <c r="L38" i="34"/>
  <c r="H38" i="34"/>
  <c r="K38" i="34"/>
  <c r="J38" i="34"/>
  <c r="M42" i="34"/>
  <c r="I42" i="34"/>
  <c r="L42" i="34"/>
  <c r="H42" i="34"/>
  <c r="K42" i="34"/>
  <c r="J42" i="34"/>
  <c r="M46" i="34"/>
  <c r="I46" i="34"/>
  <c r="L46" i="34"/>
  <c r="H46" i="34"/>
  <c r="K46" i="34"/>
  <c r="J46" i="34"/>
  <c r="K14" i="34"/>
  <c r="J14" i="34"/>
  <c r="M14" i="34"/>
  <c r="I14" i="34"/>
  <c r="L14" i="34"/>
  <c r="H14" i="34"/>
  <c r="K18" i="34"/>
  <c r="J18" i="34"/>
  <c r="M18" i="34"/>
  <c r="I18" i="34"/>
  <c r="L18" i="34"/>
  <c r="H18" i="34"/>
  <c r="K22" i="34"/>
  <c r="J22" i="34"/>
  <c r="M22" i="34"/>
  <c r="I22" i="34"/>
  <c r="L22" i="34"/>
  <c r="H22" i="34"/>
  <c r="K26" i="34"/>
  <c r="J26" i="34"/>
  <c r="M26" i="34"/>
  <c r="I26" i="34"/>
  <c r="L26" i="34"/>
  <c r="H26" i="34"/>
  <c r="K31" i="34"/>
  <c r="J31" i="34"/>
  <c r="J51" i="34" s="1"/>
  <c r="M31" i="34"/>
  <c r="I31" i="34"/>
  <c r="I51" i="34" s="1"/>
  <c r="L31" i="34"/>
  <c r="H31" i="34"/>
  <c r="K35" i="34"/>
  <c r="J35" i="34"/>
  <c r="J55" i="34" s="1"/>
  <c r="M35" i="34"/>
  <c r="I35" i="34"/>
  <c r="I55" i="34" s="1"/>
  <c r="L35" i="34"/>
  <c r="H35" i="34"/>
  <c r="K39" i="34"/>
  <c r="J39" i="34"/>
  <c r="J59" i="34" s="1"/>
  <c r="M39" i="34"/>
  <c r="I39" i="34"/>
  <c r="I59" i="34" s="1"/>
  <c r="L39" i="34"/>
  <c r="H39" i="34"/>
  <c r="K43" i="34"/>
  <c r="K63" i="34" s="1"/>
  <c r="J43" i="34"/>
  <c r="M43" i="34"/>
  <c r="M63" i="34" s="1"/>
  <c r="I43" i="34"/>
  <c r="L43" i="34"/>
  <c r="L63" i="34" s="1"/>
  <c r="H43" i="34"/>
  <c r="K47" i="34"/>
  <c r="K67" i="34" s="1"/>
  <c r="J47" i="34"/>
  <c r="M47" i="34"/>
  <c r="M67" i="34" s="1"/>
  <c r="I47" i="34"/>
  <c r="L47" i="34"/>
  <c r="L67" i="34" s="1"/>
  <c r="H47" i="34"/>
  <c r="M11" i="34"/>
  <c r="I11" i="34"/>
  <c r="L11" i="34"/>
  <c r="H11" i="34"/>
  <c r="K11" i="34"/>
  <c r="J11" i="34"/>
  <c r="M15" i="34"/>
  <c r="I15" i="34"/>
  <c r="L15" i="34"/>
  <c r="H15" i="34"/>
  <c r="K15" i="34"/>
  <c r="J15" i="34"/>
  <c r="M19" i="34"/>
  <c r="I19" i="34"/>
  <c r="L19" i="34"/>
  <c r="H19" i="34"/>
  <c r="K19" i="34"/>
  <c r="J19" i="34"/>
  <c r="M23" i="34"/>
  <c r="I23" i="34"/>
  <c r="L23" i="34"/>
  <c r="H23" i="34"/>
  <c r="K23" i="34"/>
  <c r="J23" i="34"/>
  <c r="M27" i="34"/>
  <c r="I27" i="34"/>
  <c r="L27" i="34"/>
  <c r="H27" i="34"/>
  <c r="K27" i="34"/>
  <c r="J27" i="34"/>
  <c r="M32" i="34"/>
  <c r="I32" i="34"/>
  <c r="I52" i="34" s="1"/>
  <c r="L32" i="34"/>
  <c r="H32" i="34"/>
  <c r="K32" i="34"/>
  <c r="J32" i="34"/>
  <c r="J52" i="34" s="1"/>
  <c r="M36" i="34"/>
  <c r="I36" i="34"/>
  <c r="I56" i="34" s="1"/>
  <c r="L36" i="34"/>
  <c r="H36" i="34"/>
  <c r="K36" i="34"/>
  <c r="J36" i="34"/>
  <c r="J56" i="34" s="1"/>
  <c r="M40" i="34"/>
  <c r="I40" i="34"/>
  <c r="I60" i="34" s="1"/>
  <c r="L40" i="34"/>
  <c r="H40" i="34"/>
  <c r="K40" i="34"/>
  <c r="J40" i="34"/>
  <c r="J60" i="34" s="1"/>
  <c r="M44" i="34"/>
  <c r="M64" i="34" s="1"/>
  <c r="I44" i="34"/>
  <c r="L44" i="34"/>
  <c r="L64" i="34" s="1"/>
  <c r="H44" i="34"/>
  <c r="K44" i="34"/>
  <c r="K64" i="34" s="1"/>
  <c r="J44" i="34"/>
  <c r="K12" i="34"/>
  <c r="J12" i="34"/>
  <c r="M12" i="34"/>
  <c r="I12" i="34"/>
  <c r="L12" i="34"/>
  <c r="H12" i="34"/>
  <c r="K16" i="34"/>
  <c r="J16" i="34"/>
  <c r="M16" i="34"/>
  <c r="I16" i="34"/>
  <c r="L16" i="34"/>
  <c r="H16" i="34"/>
  <c r="K20" i="34"/>
  <c r="J20" i="34"/>
  <c r="M20" i="34"/>
  <c r="I20" i="34"/>
  <c r="L20" i="34"/>
  <c r="H20" i="34"/>
  <c r="K24" i="34"/>
  <c r="J24" i="34"/>
  <c r="M24" i="34"/>
  <c r="I24" i="34"/>
  <c r="L24" i="34"/>
  <c r="H24" i="34"/>
  <c r="K33" i="34"/>
  <c r="K53" i="34" s="1"/>
  <c r="J33" i="34"/>
  <c r="J53" i="34" s="1"/>
  <c r="M33" i="34"/>
  <c r="M53" i="34" s="1"/>
  <c r="I33" i="34"/>
  <c r="I53" i="34" s="1"/>
  <c r="L33" i="34"/>
  <c r="L53" i="34" s="1"/>
  <c r="H33" i="34"/>
  <c r="K37" i="34"/>
  <c r="K57" i="34" s="1"/>
  <c r="J37" i="34"/>
  <c r="J57" i="34" s="1"/>
  <c r="M37" i="34"/>
  <c r="M57" i="34" s="1"/>
  <c r="I37" i="34"/>
  <c r="I57" i="34" s="1"/>
  <c r="L37" i="34"/>
  <c r="L57" i="34" s="1"/>
  <c r="H37" i="34"/>
  <c r="K45" i="34"/>
  <c r="K65" i="34" s="1"/>
  <c r="J45" i="34"/>
  <c r="J65" i="34" s="1"/>
  <c r="M45" i="34"/>
  <c r="M65" i="34" s="1"/>
  <c r="I45" i="34"/>
  <c r="I65" i="34" s="1"/>
  <c r="L45" i="34"/>
  <c r="L65" i="34" s="1"/>
  <c r="H45" i="34"/>
  <c r="L59" i="63"/>
  <c r="K59" i="63"/>
  <c r="J54" i="63"/>
  <c r="I54" i="63"/>
  <c r="L30" i="63"/>
  <c r="O23" i="63"/>
  <c r="O15" i="63"/>
  <c r="I67" i="63"/>
  <c r="J63" i="63"/>
  <c r="L66" i="63"/>
  <c r="K62" i="63"/>
  <c r="L55" i="63"/>
  <c r="J58" i="63"/>
  <c r="J67" i="63"/>
  <c r="K66" i="63"/>
  <c r="M53" i="63"/>
  <c r="O33" i="63"/>
  <c r="M29" i="63"/>
  <c r="M64" i="63"/>
  <c r="O44" i="63"/>
  <c r="K30" i="63"/>
  <c r="K50" i="63" s="1"/>
  <c r="O19" i="63"/>
  <c r="I10" i="63"/>
  <c r="L67" i="63"/>
  <c r="M63" i="63"/>
  <c r="O43" i="63"/>
  <c r="P43" i="63" s="1"/>
  <c r="J59" i="63"/>
  <c r="I55" i="63"/>
  <c r="J51" i="63"/>
  <c r="K29" i="63"/>
  <c r="O26" i="63"/>
  <c r="J66" i="63"/>
  <c r="I66" i="63"/>
  <c r="J41" i="63"/>
  <c r="L58" i="63"/>
  <c r="K54" i="63"/>
  <c r="M54" i="63"/>
  <c r="O34" i="63"/>
  <c r="L21" i="63"/>
  <c r="O21" i="63" s="1"/>
  <c r="O16" i="63"/>
  <c r="B50" i="63"/>
  <c r="H10" i="63"/>
  <c r="M41" i="63"/>
  <c r="I29" i="63"/>
  <c r="O20" i="63"/>
  <c r="L41" i="63"/>
  <c r="L61" i="63" s="1"/>
  <c r="L60" i="63"/>
  <c r="M56" i="63"/>
  <c r="O36" i="63"/>
  <c r="L52" i="63"/>
  <c r="L29" i="63"/>
  <c r="O18" i="63"/>
  <c r="M55" i="63"/>
  <c r="O35" i="63"/>
  <c r="P35" i="63" s="1"/>
  <c r="L51" i="63"/>
  <c r="K51" i="63"/>
  <c r="J21" i="63"/>
  <c r="M66" i="63"/>
  <c r="O46" i="63"/>
  <c r="P46" i="63" s="1"/>
  <c r="M30" i="63"/>
  <c r="K65" i="63"/>
  <c r="K57" i="63"/>
  <c r="O17" i="63"/>
  <c r="L9" i="63"/>
  <c r="O24" i="63"/>
  <c r="M65" i="63"/>
  <c r="O45" i="63"/>
  <c r="P45" i="63" s="1"/>
  <c r="I41" i="63"/>
  <c r="M57" i="63"/>
  <c r="O37" i="63"/>
  <c r="P37" i="63" s="1"/>
  <c r="K9" i="63"/>
  <c r="J60" i="63"/>
  <c r="I60" i="63"/>
  <c r="J52" i="63"/>
  <c r="I52" i="63"/>
  <c r="K21" i="63"/>
  <c r="M9" i="63"/>
  <c r="M67" i="63"/>
  <c r="O47" i="63"/>
  <c r="L63" i="63"/>
  <c r="K63" i="63"/>
  <c r="I59" i="63"/>
  <c r="J55" i="63"/>
  <c r="I51" i="63"/>
  <c r="O22" i="63"/>
  <c r="L10" i="63"/>
  <c r="J62" i="63"/>
  <c r="I62" i="63"/>
  <c r="K58" i="63"/>
  <c r="M58" i="63"/>
  <c r="O38" i="63"/>
  <c r="P38" i="63" s="1"/>
  <c r="L54" i="63"/>
  <c r="I30" i="63"/>
  <c r="I50" i="63" s="1"/>
  <c r="B61" i="63"/>
  <c r="H21" i="63"/>
  <c r="L50" i="63"/>
  <c r="K60" i="63"/>
  <c r="M60" i="63"/>
  <c r="O40" i="63"/>
  <c r="P40" i="63" s="1"/>
  <c r="K52" i="63"/>
  <c r="M52" i="63"/>
  <c r="O32" i="63"/>
  <c r="P32" i="63" s="1"/>
  <c r="O27" i="63"/>
  <c r="M10" i="63"/>
  <c r="O10" i="63" s="1"/>
  <c r="O14" i="63"/>
  <c r="K41" i="63"/>
  <c r="M59" i="63"/>
  <c r="O39" i="63"/>
  <c r="P39" i="63" s="1"/>
  <c r="M51" i="63"/>
  <c r="O31" i="63"/>
  <c r="P31" i="63" s="1"/>
  <c r="J30" i="63"/>
  <c r="I9" i="63"/>
  <c r="M62" i="63"/>
  <c r="O42" i="63"/>
  <c r="P42" i="63" s="1"/>
  <c r="J29" i="63"/>
  <c r="J49" i="63" s="1"/>
  <c r="I21" i="63"/>
  <c r="O13" i="63"/>
  <c r="J10" i="63"/>
  <c r="G92" i="31"/>
  <c r="G132" i="31" s="1"/>
  <c r="C92" i="31"/>
  <c r="C132" i="31" s="1"/>
  <c r="F92" i="31"/>
  <c r="F132" i="31" s="1"/>
  <c r="B92" i="31"/>
  <c r="E92" i="31"/>
  <c r="E132" i="31" s="1"/>
  <c r="D92" i="31"/>
  <c r="D132" i="31" s="1"/>
  <c r="E91" i="31"/>
  <c r="E131" i="31" s="1"/>
  <c r="D91" i="31"/>
  <c r="D131" i="31" s="1"/>
  <c r="G91" i="31"/>
  <c r="G131" i="31" s="1"/>
  <c r="C91" i="31"/>
  <c r="C131" i="31" s="1"/>
  <c r="F91" i="31"/>
  <c r="F131" i="31" s="1"/>
  <c r="B91" i="31"/>
  <c r="G90" i="31"/>
  <c r="G130" i="31" s="1"/>
  <c r="C90" i="31"/>
  <c r="C130" i="31" s="1"/>
  <c r="F90" i="31"/>
  <c r="F130" i="31" s="1"/>
  <c r="B90" i="31"/>
  <c r="E90" i="31"/>
  <c r="E130" i="31" s="1"/>
  <c r="D90" i="31"/>
  <c r="D130" i="31" s="1"/>
  <c r="B21" i="31"/>
  <c r="B86" i="31" s="1"/>
  <c r="E89" i="31"/>
  <c r="E129" i="31" s="1"/>
  <c r="D89" i="31"/>
  <c r="D129" i="31" s="1"/>
  <c r="G89" i="31"/>
  <c r="G129" i="31" s="1"/>
  <c r="C89" i="31"/>
  <c r="C129" i="31" s="1"/>
  <c r="F89" i="31"/>
  <c r="F129" i="31" s="1"/>
  <c r="B89" i="31"/>
  <c r="G88" i="31"/>
  <c r="G128" i="31" s="1"/>
  <c r="C88" i="31"/>
  <c r="C128" i="31" s="1"/>
  <c r="F88" i="31"/>
  <c r="F128" i="31" s="1"/>
  <c r="B88" i="31"/>
  <c r="E88" i="31"/>
  <c r="E128" i="31" s="1"/>
  <c r="D88" i="31"/>
  <c r="D128" i="31" s="1"/>
  <c r="E87" i="31"/>
  <c r="E127" i="31" s="1"/>
  <c r="D87" i="31"/>
  <c r="D127" i="31" s="1"/>
  <c r="G87" i="31"/>
  <c r="G127" i="31" s="1"/>
  <c r="C87" i="31"/>
  <c r="C127" i="31" s="1"/>
  <c r="F87" i="31"/>
  <c r="F127" i="31" s="1"/>
  <c r="B87" i="31"/>
  <c r="F85" i="31"/>
  <c r="F125" i="31" s="1"/>
  <c r="B85" i="31"/>
  <c r="E85" i="31"/>
  <c r="E125" i="31" s="1"/>
  <c r="D85" i="31"/>
  <c r="D125" i="31" s="1"/>
  <c r="G85" i="31"/>
  <c r="G125" i="31" s="1"/>
  <c r="C85" i="31"/>
  <c r="C125" i="31" s="1"/>
  <c r="D84" i="31"/>
  <c r="D124" i="31" s="1"/>
  <c r="G84" i="31"/>
  <c r="G124" i="31" s="1"/>
  <c r="C84" i="31"/>
  <c r="C124" i="31" s="1"/>
  <c r="F84" i="31"/>
  <c r="F124" i="31" s="1"/>
  <c r="B84" i="31"/>
  <c r="E84" i="31"/>
  <c r="E124" i="31" s="1"/>
  <c r="F83" i="31"/>
  <c r="F123" i="31" s="1"/>
  <c r="B83" i="31"/>
  <c r="E83" i="31"/>
  <c r="E123" i="31" s="1"/>
  <c r="D83" i="31"/>
  <c r="D123" i="31" s="1"/>
  <c r="G83" i="31"/>
  <c r="G123" i="31" s="1"/>
  <c r="C83" i="31"/>
  <c r="C123" i="31" s="1"/>
  <c r="D82" i="31"/>
  <c r="D122" i="31" s="1"/>
  <c r="G82" i="31"/>
  <c r="G122" i="31" s="1"/>
  <c r="C82" i="31"/>
  <c r="C122" i="31" s="1"/>
  <c r="F82" i="31"/>
  <c r="F122" i="31" s="1"/>
  <c r="B82" i="31"/>
  <c r="E82" i="31"/>
  <c r="E122" i="31" s="1"/>
  <c r="F81" i="31"/>
  <c r="F121" i="31" s="1"/>
  <c r="B81" i="31"/>
  <c r="E81" i="31"/>
  <c r="E121" i="31" s="1"/>
  <c r="D81" i="31"/>
  <c r="D121" i="31" s="1"/>
  <c r="G81" i="31"/>
  <c r="G121" i="31" s="1"/>
  <c r="C81" i="31"/>
  <c r="C121" i="31" s="1"/>
  <c r="D80" i="31"/>
  <c r="D120" i="31" s="1"/>
  <c r="G80" i="31"/>
  <c r="G120" i="31" s="1"/>
  <c r="C80" i="31"/>
  <c r="C120" i="31" s="1"/>
  <c r="F80" i="31"/>
  <c r="F120" i="31" s="1"/>
  <c r="B80" i="31"/>
  <c r="E80" i="31"/>
  <c r="E120" i="31" s="1"/>
  <c r="F79" i="31"/>
  <c r="F119" i="31" s="1"/>
  <c r="B79" i="31"/>
  <c r="E79" i="31"/>
  <c r="E119" i="31" s="1"/>
  <c r="G79" i="31"/>
  <c r="G119" i="31" s="1"/>
  <c r="D79" i="31"/>
  <c r="D119" i="31" s="1"/>
  <c r="C79" i="31"/>
  <c r="C119" i="31" s="1"/>
  <c r="D78" i="31"/>
  <c r="D118" i="31" s="1"/>
  <c r="G78" i="31"/>
  <c r="G118" i="31" s="1"/>
  <c r="C78" i="31"/>
  <c r="C118" i="31" s="1"/>
  <c r="F78" i="31"/>
  <c r="F118" i="31" s="1"/>
  <c r="B78" i="31"/>
  <c r="E78" i="31"/>
  <c r="E118" i="31" s="1"/>
  <c r="F77" i="31"/>
  <c r="F117" i="31" s="1"/>
  <c r="B77" i="31"/>
  <c r="E77" i="31"/>
  <c r="E117" i="31" s="1"/>
  <c r="D77" i="31"/>
  <c r="D117" i="31" s="1"/>
  <c r="G77" i="31"/>
  <c r="G117" i="31" s="1"/>
  <c r="C77" i="31"/>
  <c r="C117" i="31" s="1"/>
  <c r="D76" i="31"/>
  <c r="D116" i="31" s="1"/>
  <c r="G76" i="31"/>
  <c r="G116" i="31" s="1"/>
  <c r="C76" i="31"/>
  <c r="C116" i="31" s="1"/>
  <c r="F76" i="31"/>
  <c r="F116" i="31" s="1"/>
  <c r="B76" i="31"/>
  <c r="E76" i="31"/>
  <c r="E116" i="31" s="1"/>
  <c r="F92" i="30"/>
  <c r="F132" i="30" s="1"/>
  <c r="B92" i="30"/>
  <c r="E92" i="30"/>
  <c r="E132" i="30" s="1"/>
  <c r="D92" i="30"/>
  <c r="D132" i="30" s="1"/>
  <c r="G92" i="30"/>
  <c r="G132" i="30" s="1"/>
  <c r="C92" i="30"/>
  <c r="C132" i="30" s="1"/>
  <c r="D91" i="30"/>
  <c r="D131" i="30" s="1"/>
  <c r="G91" i="30"/>
  <c r="G131" i="30" s="1"/>
  <c r="C91" i="30"/>
  <c r="C131" i="30" s="1"/>
  <c r="F91" i="30"/>
  <c r="F131" i="30" s="1"/>
  <c r="B91" i="30"/>
  <c r="E91" i="30"/>
  <c r="E131" i="30" s="1"/>
  <c r="F90" i="30"/>
  <c r="F130" i="30" s="1"/>
  <c r="B90" i="30"/>
  <c r="E90" i="30"/>
  <c r="E130" i="30" s="1"/>
  <c r="D90" i="30"/>
  <c r="D130" i="30" s="1"/>
  <c r="G90" i="30"/>
  <c r="G130" i="30" s="1"/>
  <c r="C90" i="30"/>
  <c r="C130" i="30" s="1"/>
  <c r="D89" i="30"/>
  <c r="D129" i="30" s="1"/>
  <c r="E89" i="30"/>
  <c r="E129" i="30" s="1"/>
  <c r="G89" i="30"/>
  <c r="G129" i="30" s="1"/>
  <c r="C89" i="30"/>
  <c r="C129" i="30" s="1"/>
  <c r="F89" i="30"/>
  <c r="F129" i="30" s="1"/>
  <c r="B89" i="30"/>
  <c r="F88" i="30"/>
  <c r="F128" i="30" s="1"/>
  <c r="B88" i="30"/>
  <c r="E88" i="30"/>
  <c r="E128" i="30" s="1"/>
  <c r="D88" i="30"/>
  <c r="D128" i="30" s="1"/>
  <c r="G88" i="30"/>
  <c r="G128" i="30" s="1"/>
  <c r="C88" i="30"/>
  <c r="C128" i="30" s="1"/>
  <c r="E86" i="30"/>
  <c r="F86" i="30"/>
  <c r="C86" i="30"/>
  <c r="G86" i="30"/>
  <c r="D86" i="30"/>
  <c r="D87" i="30"/>
  <c r="D127" i="30" s="1"/>
  <c r="G87" i="30"/>
  <c r="G127" i="30" s="1"/>
  <c r="C87" i="30"/>
  <c r="C127" i="30" s="1"/>
  <c r="F87" i="30"/>
  <c r="F127" i="30" s="1"/>
  <c r="B87" i="30"/>
  <c r="E87" i="30"/>
  <c r="E127" i="30" s="1"/>
  <c r="B85" i="30"/>
  <c r="E85" i="30"/>
  <c r="E125" i="30" s="1"/>
  <c r="D85" i="30"/>
  <c r="D125" i="30" s="1"/>
  <c r="G85" i="30"/>
  <c r="G125" i="30" s="1"/>
  <c r="D84" i="30"/>
  <c r="D124" i="30" s="1"/>
  <c r="G84" i="30"/>
  <c r="G124" i="30" s="1"/>
  <c r="C84" i="30"/>
  <c r="C124" i="30" s="1"/>
  <c r="F84" i="30"/>
  <c r="F124" i="30" s="1"/>
  <c r="B84" i="30"/>
  <c r="E84" i="30"/>
  <c r="E124" i="30" s="1"/>
  <c r="B83" i="30"/>
  <c r="E83" i="30"/>
  <c r="E123" i="30" s="1"/>
  <c r="D83" i="30"/>
  <c r="D123" i="30" s="1"/>
  <c r="C83" i="30"/>
  <c r="C123" i="30" s="1"/>
  <c r="D82" i="30"/>
  <c r="D122" i="30" s="1"/>
  <c r="G82" i="30"/>
  <c r="G122" i="30" s="1"/>
  <c r="C82" i="30"/>
  <c r="C122" i="30" s="1"/>
  <c r="F82" i="30"/>
  <c r="F122" i="30" s="1"/>
  <c r="B82" i="30"/>
  <c r="E82" i="30"/>
  <c r="E122" i="30" s="1"/>
  <c r="F81" i="30"/>
  <c r="F121" i="30" s="1"/>
  <c r="B81" i="30"/>
  <c r="E81" i="30"/>
  <c r="E121" i="30" s="1"/>
  <c r="D81" i="30"/>
  <c r="D121" i="30" s="1"/>
  <c r="G81" i="30"/>
  <c r="G121" i="30" s="1"/>
  <c r="C81" i="30"/>
  <c r="C121" i="30" s="1"/>
  <c r="D80" i="30"/>
  <c r="D120" i="30" s="1"/>
  <c r="G80" i="30"/>
  <c r="G120" i="30" s="1"/>
  <c r="C80" i="30"/>
  <c r="C120" i="30" s="1"/>
  <c r="F80" i="30"/>
  <c r="F120" i="30" s="1"/>
  <c r="B80" i="30"/>
  <c r="E80" i="30"/>
  <c r="E120" i="30" s="1"/>
  <c r="B79" i="30"/>
  <c r="E79" i="30"/>
  <c r="E119" i="30" s="1"/>
  <c r="D79" i="30"/>
  <c r="D119" i="30" s="1"/>
  <c r="D78" i="30"/>
  <c r="D118" i="30" s="1"/>
  <c r="G78" i="30"/>
  <c r="G118" i="30" s="1"/>
  <c r="C78" i="30"/>
  <c r="C118" i="30" s="1"/>
  <c r="F78" i="30"/>
  <c r="F118" i="30" s="1"/>
  <c r="B78" i="30"/>
  <c r="E78" i="30"/>
  <c r="E118" i="30" s="1"/>
  <c r="F77" i="30"/>
  <c r="F117" i="30" s="1"/>
  <c r="B77" i="30"/>
  <c r="E77" i="30"/>
  <c r="E117" i="30" s="1"/>
  <c r="D77" i="30"/>
  <c r="D117" i="30" s="1"/>
  <c r="G77" i="30"/>
  <c r="G117" i="30" s="1"/>
  <c r="C77" i="30"/>
  <c r="C117" i="30" s="1"/>
  <c r="D76" i="30"/>
  <c r="D116" i="30" s="1"/>
  <c r="G76" i="30"/>
  <c r="G116" i="30" s="1"/>
  <c r="C76" i="30"/>
  <c r="C116" i="30" s="1"/>
  <c r="F76" i="30"/>
  <c r="F116" i="30" s="1"/>
  <c r="B76" i="30"/>
  <c r="E76" i="30"/>
  <c r="E116" i="30" s="1"/>
  <c r="F92" i="29"/>
  <c r="F132" i="29" s="1"/>
  <c r="B92" i="29"/>
  <c r="C92" i="29"/>
  <c r="C132" i="29" s="1"/>
  <c r="E92" i="29"/>
  <c r="E132" i="29" s="1"/>
  <c r="D92" i="29"/>
  <c r="D132" i="29" s="1"/>
  <c r="G92" i="29"/>
  <c r="D91" i="29"/>
  <c r="D131" i="29" s="1"/>
  <c r="G91" i="29"/>
  <c r="G131" i="29" s="1"/>
  <c r="B91" i="29"/>
  <c r="E91" i="29"/>
  <c r="E131" i="29" s="1"/>
  <c r="F90" i="29"/>
  <c r="F130" i="29" s="1"/>
  <c r="B90" i="29"/>
  <c r="E90" i="29"/>
  <c r="E130" i="29" s="1"/>
  <c r="D90" i="29"/>
  <c r="G90" i="29"/>
  <c r="G130" i="29" s="1"/>
  <c r="C90" i="29"/>
  <c r="C130" i="29" s="1"/>
  <c r="D89" i="29"/>
  <c r="C89" i="29"/>
  <c r="C129" i="29" s="1"/>
  <c r="F89" i="29"/>
  <c r="F129" i="29" s="1"/>
  <c r="B89" i="29"/>
  <c r="G89" i="29"/>
  <c r="E89" i="29"/>
  <c r="E129" i="29" s="1"/>
  <c r="B88" i="29"/>
  <c r="E88" i="29"/>
  <c r="E128" i="29" s="1"/>
  <c r="D88" i="29"/>
  <c r="D128" i="29" s="1"/>
  <c r="G88" i="29"/>
  <c r="B21" i="29"/>
  <c r="B86" i="29" s="1"/>
  <c r="D87" i="29"/>
  <c r="D127" i="29" s="1"/>
  <c r="G87" i="29"/>
  <c r="C87" i="29"/>
  <c r="F87" i="29"/>
  <c r="B87" i="29"/>
  <c r="E87" i="29"/>
  <c r="E127" i="29" s="1"/>
  <c r="F85" i="29"/>
  <c r="F125" i="29" s="1"/>
  <c r="B85" i="29"/>
  <c r="E85" i="29"/>
  <c r="E125" i="29" s="1"/>
  <c r="D85" i="29"/>
  <c r="D125" i="29" s="1"/>
  <c r="G85" i="29"/>
  <c r="C85" i="29"/>
  <c r="C125" i="29" s="1"/>
  <c r="D84" i="29"/>
  <c r="D124" i="29" s="1"/>
  <c r="G84" i="29"/>
  <c r="C84" i="29"/>
  <c r="C124" i="29" s="1"/>
  <c r="F84" i="29"/>
  <c r="F124" i="29" s="1"/>
  <c r="B84" i="29"/>
  <c r="E84" i="29"/>
  <c r="F83" i="29"/>
  <c r="F123" i="29" s="1"/>
  <c r="B83" i="29"/>
  <c r="E83" i="29"/>
  <c r="E123" i="29" s="1"/>
  <c r="D83" i="29"/>
  <c r="D123" i="29" s="1"/>
  <c r="G83" i="29"/>
  <c r="G123" i="29" s="1"/>
  <c r="C83" i="29"/>
  <c r="C123" i="29" s="1"/>
  <c r="D82" i="29"/>
  <c r="D122" i="29" s="1"/>
  <c r="G82" i="29"/>
  <c r="G122" i="29" s="1"/>
  <c r="C82" i="29"/>
  <c r="F82" i="29"/>
  <c r="F122" i="29" s="1"/>
  <c r="B82" i="29"/>
  <c r="E82" i="29"/>
  <c r="F81" i="29"/>
  <c r="B81" i="29"/>
  <c r="E81" i="29"/>
  <c r="E121" i="29" s="1"/>
  <c r="D81" i="29"/>
  <c r="G81" i="29"/>
  <c r="G121" i="29" s="1"/>
  <c r="C81" i="29"/>
  <c r="C121" i="29" s="1"/>
  <c r="G80" i="29"/>
  <c r="G120" i="29" s="1"/>
  <c r="C80" i="29"/>
  <c r="E80" i="29"/>
  <c r="E120" i="29" s="1"/>
  <c r="F80" i="29"/>
  <c r="F120" i="29" s="1"/>
  <c r="B80" i="29"/>
  <c r="D80" i="29"/>
  <c r="B79" i="29"/>
  <c r="E79" i="29"/>
  <c r="E119" i="29" s="1"/>
  <c r="D79" i="29"/>
  <c r="D119" i="29" s="1"/>
  <c r="G79" i="29"/>
  <c r="B9" i="29"/>
  <c r="B74" i="29" s="1"/>
  <c r="D78" i="29"/>
  <c r="D118" i="29" s="1"/>
  <c r="E78" i="29"/>
  <c r="E118" i="29" s="1"/>
  <c r="G78" i="29"/>
  <c r="C78" i="29"/>
  <c r="C118" i="29" s="1"/>
  <c r="F78" i="29"/>
  <c r="F118" i="29" s="1"/>
  <c r="B78" i="29"/>
  <c r="B77" i="29"/>
  <c r="E77" i="29"/>
  <c r="D77" i="29"/>
  <c r="D117" i="29" s="1"/>
  <c r="G77" i="29"/>
  <c r="G117" i="29" s="1"/>
  <c r="D76" i="29"/>
  <c r="D116" i="29" s="1"/>
  <c r="G76" i="29"/>
  <c r="C76" i="29"/>
  <c r="C116" i="29" s="1"/>
  <c r="F76" i="29"/>
  <c r="F116" i="29" s="1"/>
  <c r="B76" i="29"/>
  <c r="E76" i="29"/>
  <c r="B10" i="29"/>
  <c r="B75" i="29" s="1"/>
  <c r="F92" i="28"/>
  <c r="F132" i="28" s="1"/>
  <c r="B92" i="28"/>
  <c r="E92" i="28"/>
  <c r="E132" i="28" s="1"/>
  <c r="D92" i="28"/>
  <c r="D132" i="28" s="1"/>
  <c r="G92" i="28"/>
  <c r="G132" i="28" s="1"/>
  <c r="C92" i="28"/>
  <c r="C132" i="28" s="1"/>
  <c r="D91" i="28"/>
  <c r="D131" i="28" s="1"/>
  <c r="G91" i="28"/>
  <c r="G131" i="28" s="1"/>
  <c r="C91" i="28"/>
  <c r="C131" i="28" s="1"/>
  <c r="F91" i="28"/>
  <c r="F131" i="28" s="1"/>
  <c r="B91" i="28"/>
  <c r="E91" i="28"/>
  <c r="E131" i="28" s="1"/>
  <c r="F90" i="28"/>
  <c r="F130" i="28" s="1"/>
  <c r="B90" i="28"/>
  <c r="E90" i="28"/>
  <c r="E130" i="28" s="1"/>
  <c r="D90" i="28"/>
  <c r="D130" i="28" s="1"/>
  <c r="G90" i="28"/>
  <c r="G130" i="28" s="1"/>
  <c r="C90" i="28"/>
  <c r="C130" i="28" s="1"/>
  <c r="D89" i="28"/>
  <c r="D129" i="28" s="1"/>
  <c r="G89" i="28"/>
  <c r="G129" i="28" s="1"/>
  <c r="C89" i="28"/>
  <c r="C129" i="28" s="1"/>
  <c r="B89" i="28"/>
  <c r="F89" i="28"/>
  <c r="F129" i="28" s="1"/>
  <c r="E89" i="28"/>
  <c r="E129" i="28" s="1"/>
  <c r="F88" i="28"/>
  <c r="F128" i="28" s="1"/>
  <c r="B88" i="28"/>
  <c r="E88" i="28"/>
  <c r="E128" i="28" s="1"/>
  <c r="G88" i="28"/>
  <c r="G128" i="28" s="1"/>
  <c r="D88" i="28"/>
  <c r="D128" i="28" s="1"/>
  <c r="C88" i="28"/>
  <c r="C128" i="28" s="1"/>
  <c r="B21" i="28"/>
  <c r="B86" i="28" s="1"/>
  <c r="G87" i="28"/>
  <c r="G127" i="28" s="1"/>
  <c r="C87" i="28"/>
  <c r="C127" i="28" s="1"/>
  <c r="F87" i="28"/>
  <c r="F127" i="28" s="1"/>
  <c r="B87" i="28"/>
  <c r="D87" i="28"/>
  <c r="D127" i="28" s="1"/>
  <c r="E87" i="28"/>
  <c r="E127" i="28" s="1"/>
  <c r="D85" i="28"/>
  <c r="D125" i="28" s="1"/>
  <c r="G85" i="28"/>
  <c r="G125" i="28" s="1"/>
  <c r="C85" i="28"/>
  <c r="C125" i="28" s="1"/>
  <c r="F85" i="28"/>
  <c r="F125" i="28" s="1"/>
  <c r="B85" i="28"/>
  <c r="E85" i="28"/>
  <c r="E125" i="28" s="1"/>
  <c r="F84" i="28"/>
  <c r="F124" i="28" s="1"/>
  <c r="E84" i="28"/>
  <c r="E124" i="28" s="1"/>
  <c r="D84" i="28"/>
  <c r="D124" i="28" s="1"/>
  <c r="G84" i="28"/>
  <c r="G124" i="28" s="1"/>
  <c r="C84" i="28"/>
  <c r="C124" i="28" s="1"/>
  <c r="B84" i="28"/>
  <c r="D83" i="28"/>
  <c r="D123" i="28" s="1"/>
  <c r="G83" i="28"/>
  <c r="G123" i="28" s="1"/>
  <c r="C83" i="28"/>
  <c r="C123" i="28" s="1"/>
  <c r="F83" i="28"/>
  <c r="F123" i="28" s="1"/>
  <c r="B83" i="28"/>
  <c r="E83" i="28"/>
  <c r="E123" i="28" s="1"/>
  <c r="B82" i="28"/>
  <c r="E82" i="28"/>
  <c r="E122" i="28" s="1"/>
  <c r="D82" i="28"/>
  <c r="D122" i="28" s="1"/>
  <c r="G82" i="28"/>
  <c r="G122" i="28" s="1"/>
  <c r="D81" i="28"/>
  <c r="D121" i="28" s="1"/>
  <c r="G81" i="28"/>
  <c r="G121" i="28" s="1"/>
  <c r="C81" i="28"/>
  <c r="C121" i="28" s="1"/>
  <c r="F81" i="28"/>
  <c r="F121" i="28" s="1"/>
  <c r="B81" i="28"/>
  <c r="E81" i="28"/>
  <c r="E121" i="28" s="1"/>
  <c r="F80" i="28"/>
  <c r="F120" i="28" s="1"/>
  <c r="B80" i="28"/>
  <c r="E80" i="28"/>
  <c r="E120" i="28" s="1"/>
  <c r="D80" i="28"/>
  <c r="D120" i="28" s="1"/>
  <c r="G80" i="28"/>
  <c r="G120" i="28" s="1"/>
  <c r="C80" i="28"/>
  <c r="C120" i="28" s="1"/>
  <c r="D79" i="28"/>
  <c r="D119" i="28" s="1"/>
  <c r="G79" i="28"/>
  <c r="G119" i="28" s="1"/>
  <c r="C79" i="28"/>
  <c r="C119" i="28" s="1"/>
  <c r="F79" i="28"/>
  <c r="F119" i="28" s="1"/>
  <c r="B79" i="28"/>
  <c r="E79" i="28"/>
  <c r="E119" i="28" s="1"/>
  <c r="F78" i="28"/>
  <c r="F118" i="28" s="1"/>
  <c r="B78" i="28"/>
  <c r="E78" i="28"/>
  <c r="E118" i="28" s="1"/>
  <c r="D78" i="28"/>
  <c r="D118" i="28" s="1"/>
  <c r="G78" i="28"/>
  <c r="G118" i="28" s="1"/>
  <c r="C78" i="28"/>
  <c r="C118" i="28" s="1"/>
  <c r="D77" i="28"/>
  <c r="D117" i="28" s="1"/>
  <c r="G77" i="28"/>
  <c r="G117" i="28" s="1"/>
  <c r="B77" i="28"/>
  <c r="E77" i="28"/>
  <c r="E117" i="28" s="1"/>
  <c r="F76" i="28"/>
  <c r="F116" i="28" s="1"/>
  <c r="B76" i="28"/>
  <c r="E76" i="28"/>
  <c r="E116" i="28" s="1"/>
  <c r="C76" i="28"/>
  <c r="C116" i="28" s="1"/>
  <c r="D76" i="28"/>
  <c r="D116" i="28" s="1"/>
  <c r="G76" i="28"/>
  <c r="G116" i="28" s="1"/>
  <c r="B92" i="61"/>
  <c r="E92" i="61"/>
  <c r="E132" i="61" s="1"/>
  <c r="D92" i="61"/>
  <c r="D132" i="61" s="1"/>
  <c r="G92" i="61"/>
  <c r="G132" i="61" s="1"/>
  <c r="C92" i="61"/>
  <c r="C132" i="61" s="1"/>
  <c r="F92" i="61"/>
  <c r="F132" i="61" s="1"/>
  <c r="D91" i="61"/>
  <c r="D131" i="61" s="1"/>
  <c r="G91" i="61"/>
  <c r="G131" i="61" s="1"/>
  <c r="C91" i="61"/>
  <c r="C131" i="61" s="1"/>
  <c r="F91" i="61"/>
  <c r="F131" i="61" s="1"/>
  <c r="B91" i="61"/>
  <c r="E91" i="61"/>
  <c r="E131" i="61" s="1"/>
  <c r="E90" i="61"/>
  <c r="E130" i="61" s="1"/>
  <c r="D90" i="61"/>
  <c r="D130" i="61" s="1"/>
  <c r="B90" i="61"/>
  <c r="G90" i="61"/>
  <c r="G130" i="61" s="1"/>
  <c r="C90" i="61"/>
  <c r="C130" i="61" s="1"/>
  <c r="F90" i="61"/>
  <c r="F130" i="61" s="1"/>
  <c r="D89" i="61"/>
  <c r="D129" i="61" s="1"/>
  <c r="G89" i="61"/>
  <c r="G129" i="61" s="1"/>
  <c r="C89" i="61"/>
  <c r="C129" i="61" s="1"/>
  <c r="F89" i="61"/>
  <c r="F129" i="61" s="1"/>
  <c r="B89" i="61"/>
  <c r="E89" i="61"/>
  <c r="E129" i="61" s="1"/>
  <c r="F88" i="61"/>
  <c r="F128" i="61" s="1"/>
  <c r="E88" i="61"/>
  <c r="E128" i="61" s="1"/>
  <c r="D88" i="61"/>
  <c r="D128" i="61" s="1"/>
  <c r="G88" i="61"/>
  <c r="G128" i="61" s="1"/>
  <c r="C88" i="61"/>
  <c r="C128" i="61" s="1"/>
  <c r="B88" i="61"/>
  <c r="E86" i="61"/>
  <c r="D87" i="61"/>
  <c r="D127" i="61" s="1"/>
  <c r="G87" i="61"/>
  <c r="G127" i="61" s="1"/>
  <c r="C87" i="61"/>
  <c r="C127" i="61" s="1"/>
  <c r="B87" i="61"/>
  <c r="F87" i="61"/>
  <c r="F127" i="61" s="1"/>
  <c r="E87" i="61"/>
  <c r="E127" i="61" s="1"/>
  <c r="F86" i="61"/>
  <c r="C86" i="61"/>
  <c r="G86" i="61"/>
  <c r="D86" i="61"/>
  <c r="F85" i="61"/>
  <c r="F125" i="61" s="1"/>
  <c r="B85" i="61"/>
  <c r="E85" i="61"/>
  <c r="E125" i="61" s="1"/>
  <c r="D85" i="61"/>
  <c r="D125" i="61" s="1"/>
  <c r="G85" i="61"/>
  <c r="G125" i="61" s="1"/>
  <c r="C85" i="61"/>
  <c r="C125" i="61" s="1"/>
  <c r="G84" i="61"/>
  <c r="G124" i="61" s="1"/>
  <c r="C84" i="61"/>
  <c r="C124" i="61" s="1"/>
  <c r="B84" i="61"/>
  <c r="F84" i="61"/>
  <c r="F124" i="61" s="1"/>
  <c r="E84" i="61"/>
  <c r="E124" i="61" s="1"/>
  <c r="D84" i="61"/>
  <c r="D124" i="61" s="1"/>
  <c r="E83" i="61"/>
  <c r="E123" i="61" s="1"/>
  <c r="D83" i="61"/>
  <c r="D123" i="61" s="1"/>
  <c r="B83" i="61"/>
  <c r="G83" i="61"/>
  <c r="G123" i="61" s="1"/>
  <c r="C83" i="61"/>
  <c r="C123" i="61" s="1"/>
  <c r="F83" i="61"/>
  <c r="F123" i="61" s="1"/>
  <c r="G82" i="61"/>
  <c r="G122" i="61" s="1"/>
  <c r="C82" i="61"/>
  <c r="C122" i="61" s="1"/>
  <c r="F82" i="61"/>
  <c r="F122" i="61" s="1"/>
  <c r="B82" i="61"/>
  <c r="E82" i="61"/>
  <c r="E122" i="61" s="1"/>
  <c r="D82" i="61"/>
  <c r="D122" i="61" s="1"/>
  <c r="F81" i="61"/>
  <c r="F121" i="61" s="1"/>
  <c r="E81" i="61"/>
  <c r="E121" i="61" s="1"/>
  <c r="D81" i="61"/>
  <c r="D121" i="61" s="1"/>
  <c r="B81" i="61"/>
  <c r="G81" i="61"/>
  <c r="G121" i="61" s="1"/>
  <c r="C81" i="61"/>
  <c r="C121" i="61" s="1"/>
  <c r="G80" i="61"/>
  <c r="G120" i="61" s="1"/>
  <c r="C80" i="61"/>
  <c r="C120" i="61" s="1"/>
  <c r="B80" i="61"/>
  <c r="F80" i="61"/>
  <c r="F120" i="61" s="1"/>
  <c r="E80" i="61"/>
  <c r="E120" i="61" s="1"/>
  <c r="D80" i="61"/>
  <c r="D120" i="61" s="1"/>
  <c r="B79" i="61"/>
  <c r="E79" i="61"/>
  <c r="E119" i="61" s="1"/>
  <c r="D79" i="61"/>
  <c r="D119" i="61" s="1"/>
  <c r="G79" i="61"/>
  <c r="G119" i="61" s="1"/>
  <c r="C79" i="61"/>
  <c r="C119" i="61" s="1"/>
  <c r="F79" i="61"/>
  <c r="F119" i="61" s="1"/>
  <c r="G78" i="61"/>
  <c r="G118" i="61" s="1"/>
  <c r="C78" i="61"/>
  <c r="C118" i="61" s="1"/>
  <c r="F78" i="61"/>
  <c r="F118" i="61" s="1"/>
  <c r="B78" i="61"/>
  <c r="E78" i="61"/>
  <c r="E118" i="61" s="1"/>
  <c r="D78" i="61"/>
  <c r="D118" i="61" s="1"/>
  <c r="B77" i="61"/>
  <c r="E77" i="61"/>
  <c r="E117" i="61" s="1"/>
  <c r="D77" i="61"/>
  <c r="D117" i="61" s="1"/>
  <c r="G77" i="61"/>
  <c r="G117" i="61" s="1"/>
  <c r="C77" i="61"/>
  <c r="C117" i="61" s="1"/>
  <c r="F77" i="61"/>
  <c r="F117" i="61" s="1"/>
  <c r="G76" i="61"/>
  <c r="G116" i="61" s="1"/>
  <c r="C76" i="61"/>
  <c r="C116" i="61" s="1"/>
  <c r="F76" i="61"/>
  <c r="F116" i="61" s="1"/>
  <c r="B76" i="61"/>
  <c r="E76" i="61"/>
  <c r="E116" i="61" s="1"/>
  <c r="D76" i="61"/>
  <c r="D116" i="61" s="1"/>
  <c r="B21" i="27"/>
  <c r="F87" i="27" s="1"/>
  <c r="B10" i="27"/>
  <c r="B76" i="27" s="1"/>
  <c r="B51" i="27"/>
  <c r="B29" i="36"/>
  <c r="B49" i="63"/>
  <c r="K59" i="6"/>
  <c r="P59" i="6" s="1"/>
  <c r="I59" i="6"/>
  <c r="N59" i="6" s="1"/>
  <c r="B51" i="34"/>
  <c r="B9" i="36"/>
  <c r="B64" i="36"/>
  <c r="B62" i="36"/>
  <c r="B66" i="36"/>
  <c r="B21" i="36"/>
  <c r="E61" i="36"/>
  <c r="B63" i="36"/>
  <c r="B67" i="36"/>
  <c r="F61" i="36"/>
  <c r="C61" i="36"/>
  <c r="G61" i="36"/>
  <c r="B65" i="36"/>
  <c r="D61" i="36"/>
  <c r="E49" i="36"/>
  <c r="D50" i="36"/>
  <c r="B51" i="36"/>
  <c r="B55" i="36"/>
  <c r="B59" i="36"/>
  <c r="F49" i="36"/>
  <c r="E50" i="36"/>
  <c r="B52" i="36"/>
  <c r="B56" i="36"/>
  <c r="B60" i="36"/>
  <c r="C49" i="36"/>
  <c r="G49" i="36"/>
  <c r="F50" i="36"/>
  <c r="B53" i="36"/>
  <c r="B57" i="36"/>
  <c r="D49" i="36"/>
  <c r="C50" i="36"/>
  <c r="G50" i="36"/>
  <c r="B54" i="36"/>
  <c r="B58" i="36"/>
  <c r="B9" i="35"/>
  <c r="F49" i="35"/>
  <c r="D49" i="35"/>
  <c r="B67" i="35"/>
  <c r="F61" i="35"/>
  <c r="B64" i="35"/>
  <c r="C61" i="35"/>
  <c r="G61" i="35"/>
  <c r="B65" i="35"/>
  <c r="D61" i="35"/>
  <c r="B62" i="35"/>
  <c r="B66" i="35"/>
  <c r="E61" i="35"/>
  <c r="B63" i="35"/>
  <c r="C49" i="35"/>
  <c r="G49" i="35"/>
  <c r="E50" i="35"/>
  <c r="B52" i="35"/>
  <c r="B56" i="35"/>
  <c r="B60" i="35"/>
  <c r="F50" i="35"/>
  <c r="B53" i="35"/>
  <c r="B57" i="35"/>
  <c r="E49" i="35"/>
  <c r="C50" i="35"/>
  <c r="G50" i="35"/>
  <c r="B54" i="35"/>
  <c r="B58" i="35"/>
  <c r="D50" i="35"/>
  <c r="B51" i="35"/>
  <c r="B55" i="35"/>
  <c r="B59" i="35"/>
  <c r="E61" i="39"/>
  <c r="B63" i="39"/>
  <c r="B67" i="39"/>
  <c r="C61" i="39"/>
  <c r="G61" i="39"/>
  <c r="B65" i="39"/>
  <c r="D61" i="39"/>
  <c r="B62" i="39"/>
  <c r="B66" i="39"/>
  <c r="F61" i="39"/>
  <c r="B64" i="39"/>
  <c r="D49" i="39"/>
  <c r="C50" i="39"/>
  <c r="G50" i="39"/>
  <c r="B54" i="39"/>
  <c r="B58" i="39"/>
  <c r="B9" i="39"/>
  <c r="H9" i="39" s="1"/>
  <c r="E49" i="39"/>
  <c r="D50" i="39"/>
  <c r="B51" i="39"/>
  <c r="B55" i="39"/>
  <c r="B59" i="39"/>
  <c r="F49" i="39"/>
  <c r="E50" i="39"/>
  <c r="B52" i="39"/>
  <c r="B56" i="39"/>
  <c r="B60" i="39"/>
  <c r="C49" i="39"/>
  <c r="G49" i="39"/>
  <c r="F50" i="39"/>
  <c r="B53" i="39"/>
  <c r="B57" i="39"/>
  <c r="C61" i="34"/>
  <c r="G61" i="34"/>
  <c r="B65" i="34"/>
  <c r="E61" i="34"/>
  <c r="B63" i="34"/>
  <c r="B67" i="34"/>
  <c r="F61" i="34"/>
  <c r="B64" i="34"/>
  <c r="D61" i="34"/>
  <c r="B62" i="34"/>
  <c r="B66" i="34"/>
  <c r="G49" i="34"/>
  <c r="F50" i="34"/>
  <c r="B53" i="34"/>
  <c r="B57" i="34"/>
  <c r="E49" i="34"/>
  <c r="D50" i="34"/>
  <c r="B55" i="34"/>
  <c r="B59" i="34"/>
  <c r="F49" i="34"/>
  <c r="E50" i="34"/>
  <c r="B52" i="34"/>
  <c r="B56" i="34"/>
  <c r="B60" i="34"/>
  <c r="C49" i="34"/>
  <c r="D49" i="34"/>
  <c r="C50" i="34"/>
  <c r="G50" i="34"/>
  <c r="B54" i="34"/>
  <c r="B58" i="34"/>
  <c r="B10" i="34"/>
  <c r="H10" i="34" s="1"/>
  <c r="B21" i="34"/>
  <c r="H21" i="34" s="1"/>
  <c r="B9" i="34"/>
  <c r="H9" i="34" s="1"/>
  <c r="B30" i="34"/>
  <c r="H30" i="34" s="1"/>
  <c r="B30" i="39"/>
  <c r="H30" i="39" s="1"/>
  <c r="B30" i="36"/>
  <c r="G26" i="33"/>
  <c r="K26" i="33"/>
  <c r="D26" i="33"/>
  <c r="H26" i="33"/>
  <c r="M26" i="33"/>
  <c r="E26" i="33"/>
  <c r="I26" i="33"/>
  <c r="F26" i="33"/>
  <c r="J26" i="33"/>
  <c r="F49" i="27"/>
  <c r="B58" i="27"/>
  <c r="B54" i="27"/>
  <c r="C50" i="27"/>
  <c r="G50" i="27"/>
  <c r="D61" i="27"/>
  <c r="H75" i="28"/>
  <c r="H29" i="29"/>
  <c r="H30" i="29"/>
  <c r="B41" i="27"/>
  <c r="B107" i="27" s="1"/>
  <c r="B41" i="31"/>
  <c r="B106" i="31" s="1"/>
  <c r="B41" i="29"/>
  <c r="B106" i="29" s="1"/>
  <c r="B41" i="30"/>
  <c r="D106" i="30" s="1"/>
  <c r="B41" i="61"/>
  <c r="F106" i="61" s="1"/>
  <c r="B29" i="27"/>
  <c r="B30" i="27"/>
  <c r="B96" i="27" s="1"/>
  <c r="B29" i="61"/>
  <c r="B94" i="61" s="1"/>
  <c r="B30" i="29"/>
  <c r="B95" i="29" s="1"/>
  <c r="B29" i="28"/>
  <c r="D94" i="28" s="1"/>
  <c r="B30" i="31"/>
  <c r="B95" i="31" s="1"/>
  <c r="B30" i="30"/>
  <c r="B29" i="29"/>
  <c r="B30" i="61"/>
  <c r="B95" i="61" s="1"/>
  <c r="B29" i="31"/>
  <c r="B94" i="31" s="1"/>
  <c r="B29" i="30"/>
  <c r="D94" i="30" s="1"/>
  <c r="C49" i="31"/>
  <c r="G49" i="31"/>
  <c r="L49" i="31"/>
  <c r="D50" i="31"/>
  <c r="I50" i="31"/>
  <c r="M50" i="31"/>
  <c r="E61" i="31"/>
  <c r="J61" i="31"/>
  <c r="B62" i="31"/>
  <c r="B64" i="31"/>
  <c r="B66" i="31"/>
  <c r="D49" i="31"/>
  <c r="I49" i="31"/>
  <c r="M49" i="31"/>
  <c r="E50" i="31"/>
  <c r="J50" i="31"/>
  <c r="B51" i="31"/>
  <c r="B53" i="31"/>
  <c r="B55" i="31"/>
  <c r="B57" i="31"/>
  <c r="B59" i="31"/>
  <c r="F61" i="31"/>
  <c r="K61" i="31"/>
  <c r="E49" i="31"/>
  <c r="J49" i="31"/>
  <c r="F50" i="31"/>
  <c r="K50" i="31"/>
  <c r="C61" i="31"/>
  <c r="G61" i="31"/>
  <c r="L61" i="31"/>
  <c r="B63" i="31"/>
  <c r="B65" i="31"/>
  <c r="B67" i="31"/>
  <c r="B10" i="31"/>
  <c r="B75" i="31" s="1"/>
  <c r="F49" i="31"/>
  <c r="K49" i="31"/>
  <c r="C50" i="31"/>
  <c r="G50" i="31"/>
  <c r="L50" i="31"/>
  <c r="B52" i="31"/>
  <c r="B54" i="31"/>
  <c r="B56" i="31"/>
  <c r="B58" i="31"/>
  <c r="B60" i="31"/>
  <c r="D61" i="31"/>
  <c r="I61" i="31"/>
  <c r="M61" i="31"/>
  <c r="D49" i="30"/>
  <c r="I49" i="30"/>
  <c r="M49" i="30"/>
  <c r="E50" i="30"/>
  <c r="J50" i="30"/>
  <c r="B51" i="30"/>
  <c r="B53" i="30"/>
  <c r="B55" i="30"/>
  <c r="B57" i="30"/>
  <c r="B59" i="30"/>
  <c r="F61" i="30"/>
  <c r="K61" i="30"/>
  <c r="E49" i="30"/>
  <c r="J49" i="30"/>
  <c r="F50" i="30"/>
  <c r="K50" i="30"/>
  <c r="C61" i="30"/>
  <c r="G61" i="30"/>
  <c r="L61" i="30"/>
  <c r="B63" i="30"/>
  <c r="B65" i="30"/>
  <c r="B67" i="30"/>
  <c r="B10" i="30"/>
  <c r="C75" i="30" s="1"/>
  <c r="F49" i="30"/>
  <c r="K49" i="30"/>
  <c r="C50" i="30"/>
  <c r="G50" i="30"/>
  <c r="L50" i="30"/>
  <c r="B52" i="30"/>
  <c r="B54" i="30"/>
  <c r="B56" i="30"/>
  <c r="B58" i="30"/>
  <c r="B60" i="30"/>
  <c r="D61" i="30"/>
  <c r="I61" i="30"/>
  <c r="M61" i="30"/>
  <c r="C49" i="30"/>
  <c r="G49" i="30"/>
  <c r="L49" i="30"/>
  <c r="D50" i="30"/>
  <c r="I50" i="30"/>
  <c r="M50" i="30"/>
  <c r="E61" i="30"/>
  <c r="J61" i="30"/>
  <c r="B62" i="30"/>
  <c r="B64" i="30"/>
  <c r="B66" i="30"/>
  <c r="F49" i="29"/>
  <c r="J49" i="29"/>
  <c r="F50" i="29"/>
  <c r="B51" i="29"/>
  <c r="B53" i="29"/>
  <c r="B55" i="29"/>
  <c r="B57" i="29"/>
  <c r="B59" i="29"/>
  <c r="F61" i="29"/>
  <c r="J61" i="29"/>
  <c r="B62" i="29"/>
  <c r="B64" i="29"/>
  <c r="B66" i="29"/>
  <c r="C49" i="29"/>
  <c r="G49" i="29"/>
  <c r="K49" i="29"/>
  <c r="C50" i="29"/>
  <c r="G50" i="29"/>
  <c r="C61" i="29"/>
  <c r="G61" i="29"/>
  <c r="K61" i="29"/>
  <c r="D49" i="29"/>
  <c r="L49" i="29"/>
  <c r="D50" i="29"/>
  <c r="B52" i="29"/>
  <c r="B54" i="29"/>
  <c r="B56" i="29"/>
  <c r="B58" i="29"/>
  <c r="B60" i="29"/>
  <c r="D61" i="29"/>
  <c r="H61" i="29"/>
  <c r="L61" i="29"/>
  <c r="B63" i="29"/>
  <c r="B65" i="29"/>
  <c r="B67" i="29"/>
  <c r="E49" i="29"/>
  <c r="I49" i="29"/>
  <c r="M49" i="29"/>
  <c r="E50" i="29"/>
  <c r="E61" i="29"/>
  <c r="I61" i="29"/>
  <c r="M61" i="29"/>
  <c r="H86" i="28"/>
  <c r="D61" i="28"/>
  <c r="I61" i="28"/>
  <c r="M61" i="28"/>
  <c r="B54" i="28"/>
  <c r="B58" i="28"/>
  <c r="B52" i="27"/>
  <c r="C49" i="27"/>
  <c r="G49" i="27"/>
  <c r="D50" i="27"/>
  <c r="E61" i="27"/>
  <c r="J61" i="27"/>
  <c r="B62" i="27"/>
  <c r="B64" i="27"/>
  <c r="B66" i="27"/>
  <c r="B56" i="27"/>
  <c r="D49" i="27"/>
  <c r="E50" i="27"/>
  <c r="B53" i="27"/>
  <c r="B55" i="27"/>
  <c r="B57" i="27"/>
  <c r="B59" i="27"/>
  <c r="F61" i="27"/>
  <c r="K61" i="27"/>
  <c r="B60" i="27"/>
  <c r="E49" i="27"/>
  <c r="F50" i="27"/>
  <c r="C61" i="27"/>
  <c r="G61" i="27"/>
  <c r="L61" i="27"/>
  <c r="B63" i="27"/>
  <c r="B65" i="27"/>
  <c r="B67" i="27"/>
  <c r="K50" i="27"/>
  <c r="B10" i="61"/>
  <c r="B75" i="61" s="1"/>
  <c r="E61" i="61"/>
  <c r="J61" i="61"/>
  <c r="B62" i="61"/>
  <c r="B64" i="61"/>
  <c r="B66" i="61"/>
  <c r="J50" i="61"/>
  <c r="B53" i="61"/>
  <c r="B55" i="61"/>
  <c r="B57" i="61"/>
  <c r="B59" i="61"/>
  <c r="F61" i="61"/>
  <c r="K61" i="61"/>
  <c r="I49" i="61"/>
  <c r="M49" i="61"/>
  <c r="C61" i="61"/>
  <c r="G61" i="61"/>
  <c r="L61" i="61"/>
  <c r="B63" i="61"/>
  <c r="B65" i="61"/>
  <c r="B67" i="61"/>
  <c r="B52" i="61"/>
  <c r="B54" i="61"/>
  <c r="B56" i="61"/>
  <c r="B58" i="61"/>
  <c r="B60" i="61"/>
  <c r="D61" i="61"/>
  <c r="I61" i="61"/>
  <c r="M61" i="61"/>
  <c r="K49" i="61"/>
  <c r="L50" i="61"/>
  <c r="D49" i="61"/>
  <c r="B51" i="61"/>
  <c r="F49" i="61"/>
  <c r="L49" i="61"/>
  <c r="I50" i="61"/>
  <c r="M50" i="61"/>
  <c r="J49" i="61"/>
  <c r="K50" i="61"/>
  <c r="B52" i="28"/>
  <c r="B56" i="28"/>
  <c r="B60" i="28"/>
  <c r="E61" i="28"/>
  <c r="J61" i="28"/>
  <c r="B62" i="28"/>
  <c r="B64" i="28"/>
  <c r="B66" i="28"/>
  <c r="B53" i="28"/>
  <c r="B55" i="28"/>
  <c r="B57" i="28"/>
  <c r="B59" i="28"/>
  <c r="B41" i="28"/>
  <c r="D106" i="28" s="1"/>
  <c r="F61" i="28"/>
  <c r="K61" i="28"/>
  <c r="B30" i="28"/>
  <c r="B95" i="28" s="1"/>
  <c r="C61" i="28"/>
  <c r="G61" i="28"/>
  <c r="L61" i="28"/>
  <c r="B63" i="28"/>
  <c r="B65" i="28"/>
  <c r="B67" i="28"/>
  <c r="F49" i="28"/>
  <c r="K49" i="28"/>
  <c r="L50" i="28"/>
  <c r="L49" i="28"/>
  <c r="I50" i="28"/>
  <c r="M50" i="28"/>
  <c r="I49" i="28"/>
  <c r="M49" i="28"/>
  <c r="J50" i="28"/>
  <c r="E49" i="28"/>
  <c r="J49" i="28"/>
  <c r="K50" i="28"/>
  <c r="G49" i="28"/>
  <c r="G50" i="28"/>
  <c r="F50" i="28"/>
  <c r="B10" i="28"/>
  <c r="B75" i="28" s="1"/>
  <c r="E50" i="28"/>
  <c r="D50" i="28"/>
  <c r="D49" i="28"/>
  <c r="C50" i="28"/>
  <c r="C49" i="28"/>
  <c r="B51" i="28"/>
  <c r="L49" i="27"/>
  <c r="J49" i="27"/>
  <c r="C49" i="61"/>
  <c r="G49" i="61"/>
  <c r="D50" i="61"/>
  <c r="E50" i="61"/>
  <c r="E49" i="61"/>
  <c r="F50" i="61"/>
  <c r="C50" i="61"/>
  <c r="G50" i="61"/>
  <c r="M50" i="27"/>
  <c r="M49" i="27"/>
  <c r="L50" i="27"/>
  <c r="K49" i="27"/>
  <c r="J50" i="27"/>
  <c r="I50" i="27"/>
  <c r="I49" i="27"/>
  <c r="B9" i="27"/>
  <c r="E75" i="27" s="1"/>
  <c r="H61" i="27"/>
  <c r="B9" i="61"/>
  <c r="B74" i="61" s="1"/>
  <c r="H50" i="61"/>
  <c r="H61" i="61"/>
  <c r="H74" i="28"/>
  <c r="B9" i="28"/>
  <c r="B74" i="28" s="1"/>
  <c r="H29" i="28"/>
  <c r="H30" i="28"/>
  <c r="H41" i="28"/>
  <c r="B9" i="30"/>
  <c r="C74" i="30" s="1"/>
  <c r="H29" i="30"/>
  <c r="H30" i="30"/>
  <c r="H41" i="30"/>
  <c r="B9" i="31"/>
  <c r="B74" i="31" s="1"/>
  <c r="H29" i="31"/>
  <c r="H30" i="31"/>
  <c r="H41" i="31"/>
  <c r="B29" i="34"/>
  <c r="H29" i="34" s="1"/>
  <c r="B41" i="34"/>
  <c r="B10" i="39"/>
  <c r="H10" i="39" s="1"/>
  <c r="B41" i="39"/>
  <c r="B10" i="35"/>
  <c r="B50" i="35" s="1"/>
  <c r="B29" i="35"/>
  <c r="B49" i="35" s="1"/>
  <c r="B41" i="35"/>
  <c r="B61" i="35" s="1"/>
  <c r="B10" i="36"/>
  <c r="B49" i="36"/>
  <c r="B41" i="36"/>
  <c r="B61" i="36" s="1"/>
  <c r="D123" i="27" l="1"/>
  <c r="C119" i="27"/>
  <c r="E126" i="27"/>
  <c r="F122" i="27"/>
  <c r="E118" i="27"/>
  <c r="D95" i="27"/>
  <c r="P27" i="28"/>
  <c r="Q27" i="28"/>
  <c r="F131" i="27"/>
  <c r="G119" i="27"/>
  <c r="E125" i="27"/>
  <c r="F121" i="27"/>
  <c r="D131" i="27"/>
  <c r="C123" i="27"/>
  <c r="D119" i="27"/>
  <c r="F126" i="27"/>
  <c r="E122" i="27"/>
  <c r="G122" i="27"/>
  <c r="F118" i="27"/>
  <c r="C125" i="27"/>
  <c r="D121" i="27"/>
  <c r="J21" i="39"/>
  <c r="J54" i="39"/>
  <c r="J57" i="39"/>
  <c r="M29" i="39"/>
  <c r="L21" i="39"/>
  <c r="L64" i="39"/>
  <c r="I67" i="39"/>
  <c r="K63" i="39"/>
  <c r="K21" i="39"/>
  <c r="J67" i="39"/>
  <c r="J63" i="39"/>
  <c r="I29" i="39"/>
  <c r="J58" i="39"/>
  <c r="M55" i="39"/>
  <c r="L56" i="39"/>
  <c r="I52" i="39"/>
  <c r="I59" i="39"/>
  <c r="I51" i="39"/>
  <c r="L51" i="39"/>
  <c r="J66" i="39"/>
  <c r="M59" i="39"/>
  <c r="M51" i="39"/>
  <c r="L67" i="39"/>
  <c r="K29" i="39"/>
  <c r="L65" i="39"/>
  <c r="I55" i="39"/>
  <c r="M21" i="39"/>
  <c r="B61" i="39"/>
  <c r="H41" i="39"/>
  <c r="L30" i="39"/>
  <c r="K10" i="39"/>
  <c r="K64" i="39"/>
  <c r="L41" i="39"/>
  <c r="L61" i="39" s="1"/>
  <c r="L60" i="39"/>
  <c r="J56" i="39"/>
  <c r="M56" i="39"/>
  <c r="K52" i="39"/>
  <c r="M63" i="39"/>
  <c r="K59" i="39"/>
  <c r="J10" i="39"/>
  <c r="J59" i="39"/>
  <c r="J51" i="39"/>
  <c r="J9" i="39"/>
  <c r="J62" i="39"/>
  <c r="M62" i="39"/>
  <c r="L58" i="39"/>
  <c r="I54" i="39"/>
  <c r="J29" i="39"/>
  <c r="I21" i="39"/>
  <c r="M53" i="39"/>
  <c r="L9" i="39"/>
  <c r="L49" i="39" s="1"/>
  <c r="I60" i="39"/>
  <c r="K9" i="39"/>
  <c r="L59" i="39"/>
  <c r="K51" i="39"/>
  <c r="I66" i="39"/>
  <c r="K62" i="39"/>
  <c r="J41" i="39"/>
  <c r="K58" i="39"/>
  <c r="M54" i="39"/>
  <c r="I65" i="39"/>
  <c r="I57" i="39"/>
  <c r="L10" i="39"/>
  <c r="M41" i="39"/>
  <c r="I49" i="39"/>
  <c r="J64" i="39"/>
  <c r="I64" i="39"/>
  <c r="J60" i="39"/>
  <c r="M60" i="39"/>
  <c r="K56" i="39"/>
  <c r="J52" i="39"/>
  <c r="M52" i="39"/>
  <c r="M67" i="39"/>
  <c r="K55" i="39"/>
  <c r="L63" i="39"/>
  <c r="J55" i="39"/>
  <c r="J30" i="39"/>
  <c r="J50" i="39" s="1"/>
  <c r="M10" i="39"/>
  <c r="L66" i="39"/>
  <c r="M66" i="39"/>
  <c r="L62" i="39"/>
  <c r="I58" i="39"/>
  <c r="L54" i="39"/>
  <c r="M30" i="39"/>
  <c r="M65" i="39"/>
  <c r="M57" i="39"/>
  <c r="K53" i="39"/>
  <c r="M9" i="39"/>
  <c r="M49" i="39" s="1"/>
  <c r="I41" i="39"/>
  <c r="M64" i="39"/>
  <c r="K60" i="39"/>
  <c r="I56" i="39"/>
  <c r="L52" i="39"/>
  <c r="K30" i="39"/>
  <c r="K41" i="39"/>
  <c r="K61" i="39" s="1"/>
  <c r="L55" i="39"/>
  <c r="K49" i="39"/>
  <c r="I10" i="39"/>
  <c r="K66" i="39"/>
  <c r="I62" i="39"/>
  <c r="M58" i="39"/>
  <c r="K54" i="39"/>
  <c r="I30" i="39"/>
  <c r="I50" i="39" s="1"/>
  <c r="K65" i="39"/>
  <c r="M61" i="39"/>
  <c r="K57" i="39"/>
  <c r="I53" i="39"/>
  <c r="I9" i="39"/>
  <c r="K94" i="31"/>
  <c r="K114" i="31" s="1"/>
  <c r="J94" i="31"/>
  <c r="J114" i="31" s="1"/>
  <c r="M94" i="31"/>
  <c r="M114" i="31" s="1"/>
  <c r="I94" i="31"/>
  <c r="I114" i="31" s="1"/>
  <c r="L94" i="31"/>
  <c r="L114" i="31" s="1"/>
  <c r="H94" i="31"/>
  <c r="C106" i="31"/>
  <c r="D106" i="31"/>
  <c r="H61" i="31"/>
  <c r="M106" i="31"/>
  <c r="M126" i="31" s="1"/>
  <c r="L106" i="31"/>
  <c r="L126" i="31" s="1"/>
  <c r="H106" i="31"/>
  <c r="K106" i="31"/>
  <c r="K126" i="31" s="1"/>
  <c r="J106" i="31"/>
  <c r="J126" i="31" s="1"/>
  <c r="I106" i="31"/>
  <c r="I126" i="31" s="1"/>
  <c r="F95" i="31"/>
  <c r="E95" i="31"/>
  <c r="G95" i="31"/>
  <c r="H50" i="31"/>
  <c r="J95" i="31"/>
  <c r="J115" i="31" s="1"/>
  <c r="I95" i="31"/>
  <c r="I115" i="31" s="1"/>
  <c r="M95" i="31"/>
  <c r="M115" i="31" s="1"/>
  <c r="L95" i="31"/>
  <c r="L115" i="31" s="1"/>
  <c r="H95" i="31"/>
  <c r="K95" i="31"/>
  <c r="K115" i="31" s="1"/>
  <c r="G94" i="31"/>
  <c r="F106" i="31"/>
  <c r="F94" i="31"/>
  <c r="D95" i="31"/>
  <c r="C95" i="31"/>
  <c r="G106" i="31"/>
  <c r="C94" i="31"/>
  <c r="E106" i="31"/>
  <c r="E94" i="31"/>
  <c r="D94" i="31"/>
  <c r="D126" i="30"/>
  <c r="G94" i="30"/>
  <c r="F94" i="30"/>
  <c r="B94" i="30"/>
  <c r="G95" i="30"/>
  <c r="F95" i="30"/>
  <c r="B95" i="30"/>
  <c r="B61" i="30"/>
  <c r="B106" i="30"/>
  <c r="C95" i="30"/>
  <c r="G106" i="30"/>
  <c r="G126" i="30" s="1"/>
  <c r="E106" i="30"/>
  <c r="E126" i="30" s="1"/>
  <c r="H61" i="30"/>
  <c r="M106" i="30"/>
  <c r="M126" i="30" s="1"/>
  <c r="I106" i="30"/>
  <c r="I126" i="30" s="1"/>
  <c r="L106" i="30"/>
  <c r="L126" i="30" s="1"/>
  <c r="H106" i="30"/>
  <c r="K106" i="30"/>
  <c r="K126" i="30" s="1"/>
  <c r="J106" i="30"/>
  <c r="J126" i="30" s="1"/>
  <c r="H50" i="30"/>
  <c r="K95" i="30"/>
  <c r="K115" i="30" s="1"/>
  <c r="J95" i="30"/>
  <c r="J115" i="30" s="1"/>
  <c r="M95" i="30"/>
  <c r="M115" i="30" s="1"/>
  <c r="I95" i="30"/>
  <c r="I115" i="30" s="1"/>
  <c r="L95" i="30"/>
  <c r="L115" i="30" s="1"/>
  <c r="H95" i="30"/>
  <c r="C126" i="30"/>
  <c r="C106" i="30"/>
  <c r="F106" i="30"/>
  <c r="D95" i="30"/>
  <c r="K94" i="30"/>
  <c r="K114" i="30" s="1"/>
  <c r="J94" i="30"/>
  <c r="J114" i="30" s="1"/>
  <c r="M94" i="30"/>
  <c r="M114" i="30" s="1"/>
  <c r="I94" i="30"/>
  <c r="I114" i="30" s="1"/>
  <c r="L94" i="30"/>
  <c r="L114" i="30" s="1"/>
  <c r="H94" i="30"/>
  <c r="C115" i="30"/>
  <c r="F126" i="30"/>
  <c r="E94" i="30"/>
  <c r="E95" i="30"/>
  <c r="C94" i="30"/>
  <c r="E116" i="29"/>
  <c r="G116" i="29"/>
  <c r="E117" i="29"/>
  <c r="F121" i="29"/>
  <c r="C122" i="29"/>
  <c r="G118" i="29"/>
  <c r="G119" i="29"/>
  <c r="D120" i="29"/>
  <c r="C120" i="29"/>
  <c r="D121" i="29"/>
  <c r="E122" i="29"/>
  <c r="E124" i="29"/>
  <c r="G124" i="29"/>
  <c r="G129" i="29"/>
  <c r="D129" i="29"/>
  <c r="G125" i="29"/>
  <c r="D130" i="29"/>
  <c r="G132" i="29"/>
  <c r="G94" i="29"/>
  <c r="C94" i="29"/>
  <c r="F94" i="29"/>
  <c r="B94" i="29"/>
  <c r="E106" i="29"/>
  <c r="D106" i="29"/>
  <c r="E94" i="29"/>
  <c r="H50" i="29"/>
  <c r="K95" i="29"/>
  <c r="K115" i="29" s="1"/>
  <c r="J95" i="29"/>
  <c r="J115" i="29" s="1"/>
  <c r="M95" i="29"/>
  <c r="M115" i="29" s="1"/>
  <c r="I95" i="29"/>
  <c r="I115" i="29" s="1"/>
  <c r="L95" i="29"/>
  <c r="L115" i="29" s="1"/>
  <c r="H95" i="29"/>
  <c r="G95" i="29"/>
  <c r="G106" i="29"/>
  <c r="H49" i="29"/>
  <c r="K94" i="29"/>
  <c r="K114" i="29" s="1"/>
  <c r="J94" i="29"/>
  <c r="J114" i="29" s="1"/>
  <c r="M94" i="29"/>
  <c r="M114" i="29" s="1"/>
  <c r="I94" i="29"/>
  <c r="I114" i="29" s="1"/>
  <c r="L94" i="29"/>
  <c r="L114" i="29" s="1"/>
  <c r="H94" i="29"/>
  <c r="C95" i="29"/>
  <c r="C106" i="29"/>
  <c r="E95" i="29"/>
  <c r="D95" i="29"/>
  <c r="F95" i="29"/>
  <c r="F106" i="29"/>
  <c r="D94" i="29"/>
  <c r="H61" i="28"/>
  <c r="M106" i="28"/>
  <c r="I106" i="28"/>
  <c r="L106" i="28"/>
  <c r="H106" i="28"/>
  <c r="K106" i="28"/>
  <c r="J106" i="28"/>
  <c r="C106" i="28"/>
  <c r="K95" i="28"/>
  <c r="J95" i="28"/>
  <c r="M95" i="28"/>
  <c r="I95" i="28"/>
  <c r="L95" i="28"/>
  <c r="H95" i="28"/>
  <c r="F95" i="28"/>
  <c r="E95" i="28"/>
  <c r="O29" i="28"/>
  <c r="K94" i="28"/>
  <c r="J94" i="28"/>
  <c r="M94" i="28"/>
  <c r="I94" i="28"/>
  <c r="L94" i="28"/>
  <c r="H94" i="28"/>
  <c r="B61" i="28"/>
  <c r="B106" i="28"/>
  <c r="Q29" i="28"/>
  <c r="R29" i="28"/>
  <c r="S29" i="28"/>
  <c r="P29" i="28"/>
  <c r="B94" i="28"/>
  <c r="G95" i="28"/>
  <c r="G94" i="28"/>
  <c r="F106" i="28"/>
  <c r="F94" i="28"/>
  <c r="D95" i="28"/>
  <c r="C95" i="28"/>
  <c r="G106" i="28"/>
  <c r="C94" i="28"/>
  <c r="E106" i="28"/>
  <c r="E94" i="28"/>
  <c r="G107" i="27"/>
  <c r="C95" i="27"/>
  <c r="F76" i="27"/>
  <c r="C130" i="27"/>
  <c r="G87" i="27"/>
  <c r="C133" i="27"/>
  <c r="D129" i="27"/>
  <c r="E107" i="27"/>
  <c r="E117" i="27"/>
  <c r="E95" i="27"/>
  <c r="E115" i="27" s="1"/>
  <c r="D76" i="27"/>
  <c r="F132" i="27"/>
  <c r="E128" i="27"/>
  <c r="G128" i="27"/>
  <c r="D124" i="27"/>
  <c r="C120" i="27"/>
  <c r="C96" i="27"/>
  <c r="E87" i="27"/>
  <c r="C107" i="27"/>
  <c r="G75" i="27"/>
  <c r="E130" i="27"/>
  <c r="G130" i="27"/>
  <c r="C87" i="27"/>
  <c r="G133" i="27"/>
  <c r="F133" i="27"/>
  <c r="E129" i="27"/>
  <c r="C117" i="27"/>
  <c r="C132" i="27"/>
  <c r="D128" i="27"/>
  <c r="F124" i="27"/>
  <c r="E120" i="27"/>
  <c r="G120" i="27"/>
  <c r="G76" i="27"/>
  <c r="B75" i="27"/>
  <c r="F96" i="27"/>
  <c r="F116" i="27" s="1"/>
  <c r="C75" i="27"/>
  <c r="D130" i="27"/>
  <c r="E96" i="27"/>
  <c r="E76" i="27"/>
  <c r="D133" i="27"/>
  <c r="C129" i="27"/>
  <c r="G117" i="27"/>
  <c r="F117" i="27"/>
  <c r="E132" i="27"/>
  <c r="G132" i="27"/>
  <c r="F128" i="27"/>
  <c r="D107" i="27"/>
  <c r="C124" i="27"/>
  <c r="D120" i="27"/>
  <c r="C76" i="27"/>
  <c r="S27" i="28"/>
  <c r="R27" i="28"/>
  <c r="B95" i="27"/>
  <c r="O27" i="28"/>
  <c r="B61" i="27"/>
  <c r="B87" i="27"/>
  <c r="G95" i="27"/>
  <c r="G115" i="27" s="1"/>
  <c r="D87" i="27"/>
  <c r="F130" i="27"/>
  <c r="F107" i="27"/>
  <c r="F127" i="27" s="1"/>
  <c r="F95" i="27"/>
  <c r="F75" i="27"/>
  <c r="E133" i="27"/>
  <c r="G129" i="27"/>
  <c r="F129" i="27"/>
  <c r="D117" i="27"/>
  <c r="D96" i="27"/>
  <c r="D132" i="27"/>
  <c r="C128" i="27"/>
  <c r="E124" i="27"/>
  <c r="G124" i="27"/>
  <c r="F120" i="27"/>
  <c r="G96" i="27"/>
  <c r="G116" i="27" s="1"/>
  <c r="D75" i="27"/>
  <c r="C106" i="61"/>
  <c r="C126" i="61" s="1"/>
  <c r="D106" i="61"/>
  <c r="F95" i="61"/>
  <c r="E95" i="61"/>
  <c r="G95" i="61"/>
  <c r="F126" i="61"/>
  <c r="G94" i="61"/>
  <c r="F94" i="61"/>
  <c r="D95" i="61"/>
  <c r="C95" i="61"/>
  <c r="B61" i="61"/>
  <c r="B106" i="61"/>
  <c r="D126" i="61"/>
  <c r="G106" i="61"/>
  <c r="G126" i="61" s="1"/>
  <c r="C94" i="61"/>
  <c r="E106" i="61"/>
  <c r="E126" i="61" s="1"/>
  <c r="E94" i="61"/>
  <c r="D94" i="61"/>
  <c r="B61" i="34"/>
  <c r="H41" i="34"/>
  <c r="M41" i="34"/>
  <c r="I29" i="34"/>
  <c r="J64" i="34"/>
  <c r="I64" i="34"/>
  <c r="K60" i="34"/>
  <c r="M60" i="34"/>
  <c r="L56" i="34"/>
  <c r="K52" i="34"/>
  <c r="M52" i="34"/>
  <c r="J67" i="34"/>
  <c r="I63" i="34"/>
  <c r="K41" i="34"/>
  <c r="M59" i="34"/>
  <c r="L55" i="34"/>
  <c r="K55" i="34"/>
  <c r="M51" i="34"/>
  <c r="K29" i="34"/>
  <c r="K49" i="34" s="1"/>
  <c r="J9" i="34"/>
  <c r="L66" i="34"/>
  <c r="K62" i="34"/>
  <c r="M62" i="34"/>
  <c r="J54" i="34"/>
  <c r="I54" i="34"/>
  <c r="J29" i="34"/>
  <c r="J49" i="34" s="1"/>
  <c r="I21" i="34"/>
  <c r="I41" i="34"/>
  <c r="K30" i="34"/>
  <c r="J21" i="34"/>
  <c r="J66" i="34"/>
  <c r="I66" i="34"/>
  <c r="J41" i="34"/>
  <c r="J61" i="34" s="1"/>
  <c r="L58" i="34"/>
  <c r="K54" i="34"/>
  <c r="M54" i="34"/>
  <c r="L10" i="34"/>
  <c r="L30" i="34"/>
  <c r="K10" i="34"/>
  <c r="L41" i="34"/>
  <c r="L60" i="34"/>
  <c r="K56" i="34"/>
  <c r="M56" i="34"/>
  <c r="L52" i="34"/>
  <c r="L29" i="34"/>
  <c r="L49" i="34" s="1"/>
  <c r="J10" i="34"/>
  <c r="I67" i="34"/>
  <c r="J63" i="34"/>
  <c r="L59" i="34"/>
  <c r="K59" i="34"/>
  <c r="M55" i="34"/>
  <c r="L51" i="34"/>
  <c r="K51" i="34"/>
  <c r="M10" i="34"/>
  <c r="K66" i="34"/>
  <c r="M66" i="34"/>
  <c r="L62" i="34"/>
  <c r="J58" i="34"/>
  <c r="I58" i="34"/>
  <c r="M30" i="34"/>
  <c r="M50" i="34" s="1"/>
  <c r="M9" i="34"/>
  <c r="M29" i="34"/>
  <c r="L21" i="34"/>
  <c r="L9" i="34"/>
  <c r="K21" i="34"/>
  <c r="K9" i="34"/>
  <c r="J30" i="34"/>
  <c r="J50" i="34" s="1"/>
  <c r="I10" i="34"/>
  <c r="J62" i="34"/>
  <c r="I62" i="34"/>
  <c r="K58" i="34"/>
  <c r="M58" i="34"/>
  <c r="L54" i="34"/>
  <c r="I30" i="34"/>
  <c r="I50" i="34" s="1"/>
  <c r="M21" i="34"/>
  <c r="I9" i="34"/>
  <c r="J50" i="63"/>
  <c r="O9" i="63"/>
  <c r="P36" i="63"/>
  <c r="P34" i="63"/>
  <c r="J61" i="63"/>
  <c r="K49" i="63"/>
  <c r="M49" i="63"/>
  <c r="O29" i="63"/>
  <c r="P33" i="63"/>
  <c r="K61" i="63"/>
  <c r="I61" i="63"/>
  <c r="M50" i="63"/>
  <c r="O30" i="63"/>
  <c r="P30" i="63" s="1"/>
  <c r="I49" i="63"/>
  <c r="P44" i="63"/>
  <c r="P47" i="63"/>
  <c r="L49" i="63"/>
  <c r="M61" i="63"/>
  <c r="O41" i="63"/>
  <c r="P41" i="63" s="1"/>
  <c r="E86" i="31"/>
  <c r="E126" i="31" s="1"/>
  <c r="B61" i="31"/>
  <c r="F86" i="31"/>
  <c r="F126" i="31" s="1"/>
  <c r="G86" i="31"/>
  <c r="G126" i="31" s="1"/>
  <c r="D86" i="31"/>
  <c r="D126" i="31" s="1"/>
  <c r="C86" i="31"/>
  <c r="C126" i="31" s="1"/>
  <c r="G74" i="31"/>
  <c r="G114" i="31" s="1"/>
  <c r="D75" i="31"/>
  <c r="D115" i="31" s="1"/>
  <c r="E75" i="31"/>
  <c r="E115" i="31" s="1"/>
  <c r="G75" i="31"/>
  <c r="G115" i="31" s="1"/>
  <c r="F75" i="31"/>
  <c r="F115" i="31" s="1"/>
  <c r="F74" i="31"/>
  <c r="F114" i="31" s="1"/>
  <c r="E74" i="31"/>
  <c r="E114" i="31" s="1"/>
  <c r="C74" i="31"/>
  <c r="C114" i="31" s="1"/>
  <c r="C75" i="31"/>
  <c r="C115" i="31" s="1"/>
  <c r="D74" i="31"/>
  <c r="D114" i="31" s="1"/>
  <c r="G74" i="30"/>
  <c r="G114" i="30" s="1"/>
  <c r="F74" i="30"/>
  <c r="F114" i="30" s="1"/>
  <c r="B74" i="30"/>
  <c r="E74" i="30"/>
  <c r="E114" i="30" s="1"/>
  <c r="D75" i="30"/>
  <c r="D115" i="30" s="1"/>
  <c r="G75" i="30"/>
  <c r="G115" i="30" s="1"/>
  <c r="F75" i="30"/>
  <c r="F115" i="30" s="1"/>
  <c r="B75" i="30"/>
  <c r="E75" i="30"/>
  <c r="E115" i="30" s="1"/>
  <c r="D74" i="30"/>
  <c r="D114" i="30" s="1"/>
  <c r="C114" i="30"/>
  <c r="F86" i="29"/>
  <c r="E86" i="29"/>
  <c r="E126" i="29" s="1"/>
  <c r="D86" i="29"/>
  <c r="D126" i="29" s="1"/>
  <c r="B61" i="29"/>
  <c r="G86" i="29"/>
  <c r="G126" i="29" s="1"/>
  <c r="C86" i="29"/>
  <c r="C126" i="29" s="1"/>
  <c r="B49" i="29"/>
  <c r="E74" i="29"/>
  <c r="E114" i="29" s="1"/>
  <c r="G74" i="29"/>
  <c r="G114" i="29" s="1"/>
  <c r="D74" i="29"/>
  <c r="D114" i="29" s="1"/>
  <c r="C74" i="29"/>
  <c r="C114" i="29" s="1"/>
  <c r="F74" i="29"/>
  <c r="F114" i="29" s="1"/>
  <c r="B50" i="29"/>
  <c r="G75" i="29"/>
  <c r="G115" i="29" s="1"/>
  <c r="C75" i="29"/>
  <c r="C115" i="29" s="1"/>
  <c r="F75" i="29"/>
  <c r="F115" i="29" s="1"/>
  <c r="D75" i="29"/>
  <c r="D115" i="29" s="1"/>
  <c r="E75" i="29"/>
  <c r="E115" i="29" s="1"/>
  <c r="C86" i="28"/>
  <c r="C126" i="28" s="1"/>
  <c r="G86" i="28"/>
  <c r="G126" i="28" s="1"/>
  <c r="F86" i="28"/>
  <c r="F126" i="28" s="1"/>
  <c r="E86" i="28"/>
  <c r="E126" i="28" s="1"/>
  <c r="D86" i="28"/>
  <c r="D126" i="28" s="1"/>
  <c r="E75" i="28"/>
  <c r="E115" i="28" s="1"/>
  <c r="G75" i="28"/>
  <c r="G115" i="28" s="1"/>
  <c r="D74" i="28"/>
  <c r="D114" i="28" s="1"/>
  <c r="G74" i="28"/>
  <c r="G114" i="28" s="1"/>
  <c r="D75" i="28"/>
  <c r="D115" i="28" s="1"/>
  <c r="F75" i="28"/>
  <c r="F115" i="28" s="1"/>
  <c r="F74" i="28"/>
  <c r="F114" i="28" s="1"/>
  <c r="E74" i="28"/>
  <c r="E114" i="28" s="1"/>
  <c r="C74" i="28"/>
  <c r="C114" i="28" s="1"/>
  <c r="C75" i="28"/>
  <c r="C115" i="28" s="1"/>
  <c r="K86" i="28"/>
  <c r="K126" i="28" s="1"/>
  <c r="J86" i="28"/>
  <c r="J126" i="28" s="1"/>
  <c r="M86" i="28"/>
  <c r="M126" i="28" s="1"/>
  <c r="L86" i="28"/>
  <c r="L126" i="28" s="1"/>
  <c r="I86" i="28"/>
  <c r="I126" i="28" s="1"/>
  <c r="K74" i="28"/>
  <c r="K114" i="28" s="1"/>
  <c r="M74" i="28"/>
  <c r="M114" i="28" s="1"/>
  <c r="L75" i="28"/>
  <c r="L115" i="28" s="1"/>
  <c r="I74" i="28"/>
  <c r="I114" i="28" s="1"/>
  <c r="M75" i="28"/>
  <c r="M115" i="28" s="1"/>
  <c r="J74" i="28"/>
  <c r="J114" i="28" s="1"/>
  <c r="J75" i="28"/>
  <c r="J115" i="28" s="1"/>
  <c r="I75" i="28"/>
  <c r="I115" i="28" s="1"/>
  <c r="K75" i="28"/>
  <c r="K115" i="28" s="1"/>
  <c r="L74" i="28"/>
  <c r="L114" i="28" s="1"/>
  <c r="E75" i="61"/>
  <c r="E115" i="61" s="1"/>
  <c r="D75" i="61"/>
  <c r="D115" i="61" s="1"/>
  <c r="G74" i="61"/>
  <c r="G114" i="61" s="1"/>
  <c r="F74" i="61"/>
  <c r="F114" i="61" s="1"/>
  <c r="F75" i="61"/>
  <c r="F115" i="61" s="1"/>
  <c r="C74" i="61"/>
  <c r="C114" i="61" s="1"/>
  <c r="C75" i="61"/>
  <c r="C115" i="61" s="1"/>
  <c r="D74" i="61"/>
  <c r="D114" i="61" s="1"/>
  <c r="G75" i="61"/>
  <c r="G115" i="61" s="1"/>
  <c r="E74" i="61"/>
  <c r="E114" i="61" s="1"/>
  <c r="B50" i="27"/>
  <c r="B50" i="36"/>
  <c r="B49" i="39"/>
  <c r="B50" i="39"/>
  <c r="B49" i="34"/>
  <c r="B50" i="34"/>
  <c r="B26" i="33"/>
  <c r="B50" i="61"/>
  <c r="H50" i="28"/>
  <c r="B50" i="30"/>
  <c r="B50" i="31"/>
  <c r="B49" i="28"/>
  <c r="B49" i="27"/>
  <c r="B49" i="61"/>
  <c r="B50" i="28"/>
  <c r="B49" i="30"/>
  <c r="B49" i="31"/>
  <c r="H50" i="27"/>
  <c r="H49" i="28"/>
  <c r="H49" i="27"/>
  <c r="H49" i="30"/>
  <c r="H49" i="31"/>
  <c r="B27" i="5"/>
  <c r="B26" i="5"/>
  <c r="B25" i="5"/>
  <c r="B14" i="5"/>
  <c r="B13" i="5"/>
  <c r="B12" i="5"/>
  <c r="B11" i="5"/>
  <c r="B10" i="5"/>
  <c r="O57" i="6"/>
  <c r="M57" i="6"/>
  <c r="O56" i="6"/>
  <c r="M56" i="6"/>
  <c r="O55" i="6"/>
  <c r="M55" i="6"/>
  <c r="O54" i="6"/>
  <c r="M54" i="6"/>
  <c r="O53" i="6"/>
  <c r="M53" i="6"/>
  <c r="J10" i="6"/>
  <c r="J52" i="6"/>
  <c r="O50" i="6"/>
  <c r="M50" i="6"/>
  <c r="O49" i="6"/>
  <c r="M49" i="6"/>
  <c r="O48" i="6"/>
  <c r="M48" i="6"/>
  <c r="O47" i="6"/>
  <c r="M47" i="6"/>
  <c r="O46" i="6"/>
  <c r="M46" i="6"/>
  <c r="O43" i="6"/>
  <c r="M43" i="6"/>
  <c r="O42" i="6"/>
  <c r="M42" i="6"/>
  <c r="O41" i="6"/>
  <c r="M41" i="6"/>
  <c r="O40" i="6"/>
  <c r="M40" i="6"/>
  <c r="O39" i="6"/>
  <c r="M39" i="6"/>
  <c r="O36" i="6"/>
  <c r="M36" i="6"/>
  <c r="O35" i="6"/>
  <c r="M35" i="6"/>
  <c r="O34" i="6"/>
  <c r="M34" i="6"/>
  <c r="O33" i="6"/>
  <c r="M33" i="6"/>
  <c r="O32" i="6"/>
  <c r="M32" i="6"/>
  <c r="O29" i="6"/>
  <c r="M29" i="6"/>
  <c r="O28" i="6"/>
  <c r="M28" i="6"/>
  <c r="O27" i="6"/>
  <c r="M27" i="6"/>
  <c r="O26" i="6"/>
  <c r="M26" i="6"/>
  <c r="O25" i="6"/>
  <c r="M25" i="6"/>
  <c r="O22" i="6"/>
  <c r="M22" i="6"/>
  <c r="O21" i="6"/>
  <c r="M21" i="6"/>
  <c r="O20" i="6"/>
  <c r="M20" i="6"/>
  <c r="O19" i="6"/>
  <c r="M19" i="6"/>
  <c r="O18" i="6"/>
  <c r="M18" i="6"/>
  <c r="O15" i="6"/>
  <c r="O14" i="6"/>
  <c r="O13" i="6"/>
  <c r="O12" i="6"/>
  <c r="O11" i="6"/>
  <c r="M11" i="6"/>
  <c r="M12" i="6"/>
  <c r="M13" i="6"/>
  <c r="M14" i="6"/>
  <c r="M15" i="6"/>
  <c r="D116" i="27" l="1"/>
  <c r="D115" i="27"/>
  <c r="F115" i="27"/>
  <c r="J61" i="39"/>
  <c r="K50" i="39"/>
  <c r="M50" i="39"/>
  <c r="I61" i="39"/>
  <c r="L50" i="39"/>
  <c r="J49" i="39"/>
  <c r="F126" i="29"/>
  <c r="E116" i="27"/>
  <c r="C127" i="27"/>
  <c r="C115" i="27"/>
  <c r="C116" i="27"/>
  <c r="G127" i="27"/>
  <c r="D127" i="27"/>
  <c r="E127" i="27"/>
  <c r="L61" i="34"/>
  <c r="I61" i="34"/>
  <c r="I49" i="34"/>
  <c r="M61" i="34"/>
  <c r="M49" i="34"/>
  <c r="L50" i="34"/>
  <c r="K61" i="34"/>
  <c r="K50" i="34"/>
  <c r="P29" i="63"/>
  <c r="B44" i="5"/>
  <c r="B42" i="5"/>
  <c r="B43" i="5"/>
  <c r="B41" i="5"/>
  <c r="B9" i="5"/>
  <c r="B40" i="5"/>
  <c r="D56" i="55"/>
  <c r="F56" i="55"/>
  <c r="D55" i="55"/>
  <c r="F55" i="55"/>
  <c r="D54" i="55"/>
  <c r="F54" i="55"/>
  <c r="D53" i="55"/>
  <c r="F53" i="55"/>
  <c r="D52" i="55"/>
  <c r="F52" i="55"/>
  <c r="C51" i="55"/>
  <c r="E51" i="55"/>
  <c r="B51" i="55"/>
  <c r="D49" i="55"/>
  <c r="F49" i="55"/>
  <c r="D48" i="55"/>
  <c r="F48" i="55"/>
  <c r="D47" i="55"/>
  <c r="F47" i="55"/>
  <c r="D46" i="55"/>
  <c r="F46" i="55"/>
  <c r="D45" i="55"/>
  <c r="F45" i="55"/>
  <c r="C44" i="55"/>
  <c r="E44" i="55"/>
  <c r="B44" i="55"/>
  <c r="D42" i="55"/>
  <c r="F42" i="55"/>
  <c r="D41" i="55"/>
  <c r="F41" i="55"/>
  <c r="D40" i="55"/>
  <c r="F40" i="55"/>
  <c r="D39" i="55"/>
  <c r="F39" i="55"/>
  <c r="D38" i="55"/>
  <c r="F38" i="55"/>
  <c r="C37" i="55"/>
  <c r="E37" i="55"/>
  <c r="B37" i="55"/>
  <c r="D35" i="55"/>
  <c r="F35" i="55"/>
  <c r="D34" i="55"/>
  <c r="F34" i="55"/>
  <c r="D33" i="55"/>
  <c r="F33" i="55"/>
  <c r="D32" i="55"/>
  <c r="F32" i="55"/>
  <c r="D31" i="55"/>
  <c r="F31" i="55"/>
  <c r="C30" i="55"/>
  <c r="E30" i="55"/>
  <c r="B30" i="55"/>
  <c r="D28" i="55"/>
  <c r="F28" i="55"/>
  <c r="D27" i="55"/>
  <c r="F27" i="55"/>
  <c r="D26" i="55"/>
  <c r="F26" i="55"/>
  <c r="D25" i="55"/>
  <c r="F25" i="55"/>
  <c r="D24" i="55"/>
  <c r="F24" i="55"/>
  <c r="C23" i="55"/>
  <c r="E23" i="55"/>
  <c r="B23" i="55"/>
  <c r="D21" i="55"/>
  <c r="F21" i="55"/>
  <c r="D20" i="55"/>
  <c r="F20" i="55"/>
  <c r="D19" i="55"/>
  <c r="F19" i="55"/>
  <c r="D18" i="55"/>
  <c r="F18" i="55"/>
  <c r="D17" i="55"/>
  <c r="F17" i="55"/>
  <c r="C16" i="55"/>
  <c r="E16" i="55"/>
  <c r="B16" i="55"/>
  <c r="F14" i="55"/>
  <c r="F13" i="55"/>
  <c r="F12" i="55"/>
  <c r="F11" i="55"/>
  <c r="D14" i="55"/>
  <c r="D13" i="55"/>
  <c r="D12" i="55"/>
  <c r="D11" i="55"/>
  <c r="D10" i="55"/>
  <c r="C9" i="55"/>
  <c r="I24" i="5"/>
  <c r="H24" i="5"/>
  <c r="G24" i="5"/>
  <c r="F24" i="5"/>
  <c r="E24" i="5"/>
  <c r="D24" i="5"/>
  <c r="C24" i="5"/>
  <c r="B24" i="5"/>
  <c r="B31" i="5" s="1"/>
  <c r="C9" i="5"/>
  <c r="C21" i="5" s="1"/>
  <c r="D9" i="5"/>
  <c r="D16" i="5" s="1"/>
  <c r="E9" i="5"/>
  <c r="F9" i="5"/>
  <c r="G9" i="5"/>
  <c r="G18" i="5" s="1"/>
  <c r="H9" i="5"/>
  <c r="H19" i="5" s="1"/>
  <c r="I9" i="5"/>
  <c r="G57" i="6"/>
  <c r="B57" i="6"/>
  <c r="G56" i="6"/>
  <c r="B56" i="6"/>
  <c r="G55" i="6"/>
  <c r="B55" i="6"/>
  <c r="G54" i="6"/>
  <c r="B54" i="6"/>
  <c r="G53" i="6"/>
  <c r="B53" i="6"/>
  <c r="H52" i="6"/>
  <c r="E52" i="6"/>
  <c r="O52" i="6" s="1"/>
  <c r="C52" i="6"/>
  <c r="G50" i="6"/>
  <c r="B50" i="6"/>
  <c r="G49" i="6"/>
  <c r="B49" i="6"/>
  <c r="G48" i="6"/>
  <c r="B48" i="6"/>
  <c r="G47" i="6"/>
  <c r="B47" i="6"/>
  <c r="G46" i="6"/>
  <c r="B46" i="6"/>
  <c r="J45" i="6"/>
  <c r="H45" i="6"/>
  <c r="E45" i="6"/>
  <c r="C45" i="6"/>
  <c r="G43" i="6"/>
  <c r="B43" i="6"/>
  <c r="G42" i="6"/>
  <c r="B42" i="6"/>
  <c r="G41" i="6"/>
  <c r="B41" i="6"/>
  <c r="G40" i="6"/>
  <c r="B40" i="6"/>
  <c r="G39" i="6"/>
  <c r="B39" i="6"/>
  <c r="J38" i="6"/>
  <c r="H38" i="6"/>
  <c r="E38" i="6"/>
  <c r="C38" i="6"/>
  <c r="G36" i="6"/>
  <c r="B36" i="6"/>
  <c r="G35" i="6"/>
  <c r="B35" i="6"/>
  <c r="G34" i="6"/>
  <c r="B34" i="6"/>
  <c r="G33" i="6"/>
  <c r="B33" i="6"/>
  <c r="G32" i="6"/>
  <c r="B32" i="6"/>
  <c r="J31" i="6"/>
  <c r="H31" i="6"/>
  <c r="G31" i="6"/>
  <c r="E31" i="6"/>
  <c r="C31" i="6"/>
  <c r="G29" i="6"/>
  <c r="B29" i="6"/>
  <c r="G28" i="6"/>
  <c r="B28" i="6"/>
  <c r="G27" i="6"/>
  <c r="B27" i="6"/>
  <c r="G26" i="6"/>
  <c r="B26" i="6"/>
  <c r="G25" i="6"/>
  <c r="B25" i="6"/>
  <c r="J24" i="6"/>
  <c r="H24" i="6"/>
  <c r="C24" i="6"/>
  <c r="G22" i="6"/>
  <c r="B22" i="6"/>
  <c r="G21" i="6"/>
  <c r="B21" i="6"/>
  <c r="G20" i="6"/>
  <c r="B20" i="6"/>
  <c r="G19" i="6"/>
  <c r="B19" i="6"/>
  <c r="G18" i="6"/>
  <c r="B18" i="6"/>
  <c r="J17" i="6"/>
  <c r="H17" i="6"/>
  <c r="E17" i="6"/>
  <c r="C17" i="6"/>
  <c r="B15" i="6"/>
  <c r="B14" i="6"/>
  <c r="B13" i="6"/>
  <c r="B12" i="6"/>
  <c r="B11" i="6"/>
  <c r="G15" i="6"/>
  <c r="G14" i="6"/>
  <c r="G13" i="6"/>
  <c r="G12" i="6"/>
  <c r="G11" i="6"/>
  <c r="C10" i="6"/>
  <c r="E10" i="6"/>
  <c r="O10" i="6" s="1"/>
  <c r="H10" i="6"/>
  <c r="L24" i="40"/>
  <c r="F24" i="40"/>
  <c r="E24" i="40"/>
  <c r="D24" i="40"/>
  <c r="C24" i="40"/>
  <c r="B24" i="40"/>
  <c r="L39" i="40"/>
  <c r="L46" i="40" s="1"/>
  <c r="F39" i="40"/>
  <c r="F46" i="40" s="1"/>
  <c r="E39" i="40"/>
  <c r="E46" i="40" s="1"/>
  <c r="L54" i="40"/>
  <c r="F54" i="40"/>
  <c r="E54" i="40"/>
  <c r="B54" i="40"/>
  <c r="L69" i="40"/>
  <c r="F69" i="40"/>
  <c r="E69" i="40"/>
  <c r="D69" i="40"/>
  <c r="C69" i="40"/>
  <c r="B69" i="40"/>
  <c r="L84" i="40"/>
  <c r="L91" i="40" s="1"/>
  <c r="F84" i="40"/>
  <c r="F91" i="40" s="1"/>
  <c r="E84" i="40"/>
  <c r="E91" i="40" s="1"/>
  <c r="B84" i="40"/>
  <c r="C99" i="40"/>
  <c r="E99" i="40"/>
  <c r="F99" i="40"/>
  <c r="L99" i="40"/>
  <c r="B99" i="40"/>
  <c r="C19" i="26"/>
  <c r="E8" i="26"/>
  <c r="E7" i="26"/>
  <c r="E14" i="67" s="1"/>
  <c r="E24" i="67" s="1"/>
  <c r="D7" i="26"/>
  <c r="D14" i="67" s="1"/>
  <c r="D24" i="67" s="1"/>
  <c r="E8" i="25"/>
  <c r="D8" i="25"/>
  <c r="C8" i="25"/>
  <c r="E7" i="25"/>
  <c r="E13" i="67" s="1"/>
  <c r="E23" i="67" s="1"/>
  <c r="D7" i="25"/>
  <c r="D13" i="67" s="1"/>
  <c r="D23" i="67" s="1"/>
  <c r="C7" i="25"/>
  <c r="C13" i="67" s="1"/>
  <c r="C23" i="67" s="1"/>
  <c r="E19" i="24"/>
  <c r="D19" i="24"/>
  <c r="E8" i="24"/>
  <c r="E7" i="24"/>
  <c r="E12" i="67" s="1"/>
  <c r="E22" i="67" s="1"/>
  <c r="E19" i="23"/>
  <c r="C19" i="23"/>
  <c r="E8" i="23"/>
  <c r="C8" i="23"/>
  <c r="D7" i="23"/>
  <c r="D11" i="67" s="1"/>
  <c r="D21" i="67" s="1"/>
  <c r="C7" i="23"/>
  <c r="C11" i="67" s="1"/>
  <c r="C21" i="67" s="1"/>
  <c r="E19" i="21"/>
  <c r="D19" i="21"/>
  <c r="C8" i="21"/>
  <c r="F7" i="21"/>
  <c r="F19" i="3"/>
  <c r="E19" i="3"/>
  <c r="D19" i="3"/>
  <c r="C19" i="3"/>
  <c r="B19" i="3"/>
  <c r="F8" i="3"/>
  <c r="C8" i="3"/>
  <c r="B8" i="3"/>
  <c r="B7" i="3" s="1"/>
  <c r="G7" i="3" s="1"/>
  <c r="H7" i="3" s="1"/>
  <c r="B47" i="38"/>
  <c r="B46" i="38"/>
  <c r="B45" i="38"/>
  <c r="B44" i="38"/>
  <c r="B43" i="38"/>
  <c r="E41" i="38"/>
  <c r="D41" i="38"/>
  <c r="C41" i="38"/>
  <c r="B39" i="38"/>
  <c r="B38" i="38"/>
  <c r="B36" i="38"/>
  <c r="B35" i="38"/>
  <c r="B34" i="38"/>
  <c r="B33" i="38"/>
  <c r="B32" i="38"/>
  <c r="B31" i="38"/>
  <c r="B27" i="38"/>
  <c r="B26" i="38"/>
  <c r="B25" i="38"/>
  <c r="B24" i="38"/>
  <c r="B23" i="38"/>
  <c r="B21" i="38" s="1"/>
  <c r="B22" i="38"/>
  <c r="G21" i="38"/>
  <c r="F21" i="38"/>
  <c r="E21" i="38"/>
  <c r="D21" i="38"/>
  <c r="C21" i="38"/>
  <c r="B20" i="38"/>
  <c r="B19" i="38"/>
  <c r="B18" i="38"/>
  <c r="B17" i="38"/>
  <c r="B16" i="38"/>
  <c r="B15" i="38"/>
  <c r="B14" i="38"/>
  <c r="B13" i="38"/>
  <c r="B12" i="38"/>
  <c r="B11" i="38"/>
  <c r="G10" i="38"/>
  <c r="F10" i="38"/>
  <c r="E10" i="38"/>
  <c r="D10" i="38"/>
  <c r="C10" i="38"/>
  <c r="G9" i="38"/>
  <c r="F9" i="38"/>
  <c r="E9" i="38"/>
  <c r="D9" i="38"/>
  <c r="C9" i="38"/>
  <c r="B47" i="37"/>
  <c r="B46" i="37"/>
  <c r="B45" i="37"/>
  <c r="B44" i="37"/>
  <c r="B43" i="37"/>
  <c r="B42" i="37"/>
  <c r="G41" i="37"/>
  <c r="F41" i="37"/>
  <c r="E41" i="37"/>
  <c r="D41" i="37"/>
  <c r="C41" i="37"/>
  <c r="B40" i="37"/>
  <c r="B39" i="37"/>
  <c r="B38" i="37"/>
  <c r="B37" i="37"/>
  <c r="B36" i="37"/>
  <c r="B35" i="37"/>
  <c r="B34" i="37"/>
  <c r="B33" i="37"/>
  <c r="B32" i="37"/>
  <c r="B31" i="37"/>
  <c r="G30" i="37"/>
  <c r="F30" i="37"/>
  <c r="E30" i="37"/>
  <c r="D30" i="37"/>
  <c r="C30" i="37"/>
  <c r="B30" i="37"/>
  <c r="G29" i="37"/>
  <c r="F29" i="37"/>
  <c r="E29" i="37"/>
  <c r="D29" i="37"/>
  <c r="C29" i="37"/>
  <c r="B27" i="37"/>
  <c r="B26" i="37"/>
  <c r="B25" i="37"/>
  <c r="B24" i="37"/>
  <c r="B23" i="37"/>
  <c r="B22" i="37"/>
  <c r="G21" i="37"/>
  <c r="F21" i="37"/>
  <c r="E21" i="37"/>
  <c r="D21" i="37"/>
  <c r="C21" i="37"/>
  <c r="B21" i="37"/>
  <c r="B20" i="37"/>
  <c r="B19" i="37"/>
  <c r="B18" i="37"/>
  <c r="B17" i="37"/>
  <c r="B16" i="37"/>
  <c r="B15" i="37"/>
  <c r="B14" i="37"/>
  <c r="B13" i="37"/>
  <c r="B12" i="37"/>
  <c r="B11" i="37"/>
  <c r="G10" i="37"/>
  <c r="F10" i="37"/>
  <c r="E10" i="37"/>
  <c r="D10" i="37"/>
  <c r="C10" i="37"/>
  <c r="G9" i="37"/>
  <c r="F9" i="37"/>
  <c r="E9" i="37"/>
  <c r="D9" i="37"/>
  <c r="C9" i="37"/>
  <c r="B9" i="37"/>
  <c r="B47" i="32"/>
  <c r="B46" i="32"/>
  <c r="B45" i="32"/>
  <c r="B44" i="32"/>
  <c r="H41" i="32"/>
  <c r="E41" i="32"/>
  <c r="D41" i="32"/>
  <c r="H40" i="32"/>
  <c r="B40" i="32"/>
  <c r="B39" i="32"/>
  <c r="B37" i="32"/>
  <c r="B36" i="32"/>
  <c r="B35" i="32"/>
  <c r="B33" i="32"/>
  <c r="B32" i="32"/>
  <c r="B31" i="32"/>
  <c r="E30" i="32"/>
  <c r="D30" i="32"/>
  <c r="C30" i="32"/>
  <c r="E29" i="32"/>
  <c r="D29" i="32"/>
  <c r="B27" i="32"/>
  <c r="B26" i="32"/>
  <c r="B25" i="32"/>
  <c r="B24" i="32"/>
  <c r="B22" i="32"/>
  <c r="M61" i="32"/>
  <c r="L61" i="32"/>
  <c r="K61" i="32"/>
  <c r="J61" i="32"/>
  <c r="I61" i="32"/>
  <c r="G21" i="32"/>
  <c r="F21" i="32"/>
  <c r="E21" i="32"/>
  <c r="D21" i="32"/>
  <c r="C21" i="32"/>
  <c r="B21" i="32"/>
  <c r="B86" i="32" s="1"/>
  <c r="B20" i="32"/>
  <c r="B19" i="32"/>
  <c r="B16" i="32"/>
  <c r="B15" i="32"/>
  <c r="B13" i="32"/>
  <c r="B12" i="32"/>
  <c r="B11" i="32"/>
  <c r="M50" i="32"/>
  <c r="L50" i="32"/>
  <c r="K50" i="32"/>
  <c r="J50" i="32"/>
  <c r="I50" i="32"/>
  <c r="G10" i="32"/>
  <c r="F10" i="32"/>
  <c r="E10" i="32"/>
  <c r="D10" i="32"/>
  <c r="C10" i="32"/>
  <c r="M49" i="32"/>
  <c r="L49" i="32"/>
  <c r="K49" i="32"/>
  <c r="J49" i="32"/>
  <c r="I49" i="32"/>
  <c r="E9" i="32"/>
  <c r="D9" i="32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G19" i="26"/>
  <c r="H19" i="26" s="1"/>
  <c r="G18" i="26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K22" i="20"/>
  <c r="J22" i="20"/>
  <c r="I22" i="20"/>
  <c r="H22" i="20"/>
  <c r="G22" i="20"/>
  <c r="B22" i="20"/>
  <c r="K11" i="20"/>
  <c r="J11" i="20"/>
  <c r="I11" i="20"/>
  <c r="H11" i="20"/>
  <c r="G11" i="20"/>
  <c r="B11" i="20"/>
  <c r="K10" i="20"/>
  <c r="J10" i="20"/>
  <c r="I10" i="20"/>
  <c r="H10" i="20"/>
  <c r="G10" i="20"/>
  <c r="B10" i="20"/>
  <c r="K22" i="19"/>
  <c r="J22" i="19"/>
  <c r="I22" i="19"/>
  <c r="H22" i="19"/>
  <c r="G22" i="19"/>
  <c r="B22" i="19"/>
  <c r="K11" i="19"/>
  <c r="J11" i="19"/>
  <c r="I11" i="19"/>
  <c r="H11" i="19"/>
  <c r="G11" i="19"/>
  <c r="B11" i="19"/>
  <c r="K10" i="19"/>
  <c r="J10" i="19"/>
  <c r="I10" i="19"/>
  <c r="H10" i="19"/>
  <c r="G10" i="19"/>
  <c r="B10" i="19"/>
  <c r="K22" i="18"/>
  <c r="J22" i="18"/>
  <c r="I22" i="18"/>
  <c r="H22" i="18"/>
  <c r="G22" i="18"/>
  <c r="B22" i="18"/>
  <c r="K11" i="18"/>
  <c r="J11" i="18"/>
  <c r="I11" i="18"/>
  <c r="H11" i="18"/>
  <c r="G11" i="18"/>
  <c r="B11" i="18"/>
  <c r="K10" i="18"/>
  <c r="J10" i="18"/>
  <c r="I10" i="18"/>
  <c r="H10" i="18"/>
  <c r="G10" i="18"/>
  <c r="B10" i="18"/>
  <c r="K22" i="17"/>
  <c r="J22" i="17"/>
  <c r="I22" i="17"/>
  <c r="H22" i="17"/>
  <c r="G22" i="17"/>
  <c r="B22" i="17"/>
  <c r="K11" i="17"/>
  <c r="J11" i="17"/>
  <c r="I11" i="17"/>
  <c r="H11" i="17"/>
  <c r="G11" i="17"/>
  <c r="B11" i="17"/>
  <c r="K10" i="17"/>
  <c r="J10" i="17"/>
  <c r="I10" i="17"/>
  <c r="H10" i="17"/>
  <c r="G10" i="17"/>
  <c r="B10" i="17"/>
  <c r="P28" i="16"/>
  <c r="N28" i="16"/>
  <c r="P27" i="16"/>
  <c r="N27" i="16"/>
  <c r="P26" i="16"/>
  <c r="N26" i="16"/>
  <c r="P25" i="16"/>
  <c r="N25" i="16"/>
  <c r="P24" i="16"/>
  <c r="N24" i="16"/>
  <c r="P23" i="16"/>
  <c r="N23" i="16"/>
  <c r="K22" i="16"/>
  <c r="J22" i="16"/>
  <c r="I22" i="16"/>
  <c r="H22" i="16"/>
  <c r="G22" i="16"/>
  <c r="B22" i="16"/>
  <c r="P21" i="16"/>
  <c r="N21" i="16"/>
  <c r="P20" i="16"/>
  <c r="N20" i="16"/>
  <c r="P19" i="16"/>
  <c r="N19" i="16"/>
  <c r="P18" i="16"/>
  <c r="N18" i="16"/>
  <c r="P17" i="16"/>
  <c r="N17" i="16"/>
  <c r="P16" i="16"/>
  <c r="N16" i="16"/>
  <c r="P15" i="16"/>
  <c r="N15" i="16"/>
  <c r="P14" i="16"/>
  <c r="N14" i="16"/>
  <c r="P13" i="16"/>
  <c r="N13" i="16"/>
  <c r="P12" i="16"/>
  <c r="N12" i="16"/>
  <c r="K11" i="16"/>
  <c r="J11" i="16"/>
  <c r="I11" i="16"/>
  <c r="H11" i="16"/>
  <c r="G11" i="16"/>
  <c r="B11" i="16"/>
  <c r="K10" i="16"/>
  <c r="J10" i="16"/>
  <c r="I10" i="16"/>
  <c r="H10" i="16"/>
  <c r="G10" i="16"/>
  <c r="B10" i="16"/>
  <c r="P8" i="16"/>
  <c r="K22" i="15"/>
  <c r="J22" i="15"/>
  <c r="I22" i="15"/>
  <c r="H22" i="15"/>
  <c r="G22" i="15"/>
  <c r="M22" i="15" s="1"/>
  <c r="N22" i="15" s="1"/>
  <c r="B22" i="15"/>
  <c r="O22" i="15" s="1"/>
  <c r="P22" i="15" s="1"/>
  <c r="K11" i="15"/>
  <c r="J11" i="15"/>
  <c r="I11" i="15"/>
  <c r="H11" i="15"/>
  <c r="G11" i="15"/>
  <c r="M11" i="15" s="1"/>
  <c r="N11" i="15" s="1"/>
  <c r="B11" i="15"/>
  <c r="O11" i="15" s="1"/>
  <c r="P11" i="15" s="1"/>
  <c r="K10" i="15"/>
  <c r="J10" i="15"/>
  <c r="I10" i="15"/>
  <c r="H10" i="15"/>
  <c r="G10" i="15"/>
  <c r="B10" i="15"/>
  <c r="P10" i="15" s="1"/>
  <c r="K10" i="2"/>
  <c r="J10" i="2"/>
  <c r="I10" i="2"/>
  <c r="H10" i="2"/>
  <c r="B10" i="2"/>
  <c r="K11" i="2"/>
  <c r="J11" i="2"/>
  <c r="I11" i="2"/>
  <c r="H11" i="2"/>
  <c r="G11" i="2"/>
  <c r="B11" i="2"/>
  <c r="K22" i="2"/>
  <c r="J22" i="2"/>
  <c r="I22" i="2"/>
  <c r="H22" i="2"/>
  <c r="G22" i="2"/>
  <c r="B22" i="2"/>
  <c r="N12" i="2"/>
  <c r="N13" i="2"/>
  <c r="N14" i="2"/>
  <c r="N15" i="2"/>
  <c r="N16" i="2"/>
  <c r="N17" i="2"/>
  <c r="N18" i="2"/>
  <c r="N19" i="2"/>
  <c r="N20" i="2"/>
  <c r="N21" i="2"/>
  <c r="N23" i="2"/>
  <c r="N24" i="2"/>
  <c r="N25" i="2"/>
  <c r="N26" i="2"/>
  <c r="N27" i="2"/>
  <c r="N28" i="2"/>
  <c r="P28" i="2"/>
  <c r="P27" i="2"/>
  <c r="P26" i="2"/>
  <c r="P25" i="2"/>
  <c r="P24" i="2"/>
  <c r="P23" i="2"/>
  <c r="P21" i="2"/>
  <c r="P20" i="2"/>
  <c r="P19" i="2"/>
  <c r="P18" i="2"/>
  <c r="P17" i="2"/>
  <c r="P16" i="2"/>
  <c r="P15" i="2"/>
  <c r="P14" i="2"/>
  <c r="P13" i="2"/>
  <c r="P12" i="2"/>
  <c r="P8" i="2"/>
  <c r="N8" i="2"/>
  <c r="F44" i="55" l="1"/>
  <c r="F106" i="40"/>
  <c r="C76" i="40"/>
  <c r="L76" i="40"/>
  <c r="L61" i="40"/>
  <c r="B31" i="40"/>
  <c r="H31" i="40"/>
  <c r="J31" i="40"/>
  <c r="I31" i="40"/>
  <c r="G31" i="40"/>
  <c r="K31" i="40"/>
  <c r="M31" i="40"/>
  <c r="F31" i="40"/>
  <c r="E106" i="40"/>
  <c r="D76" i="40"/>
  <c r="C61" i="40"/>
  <c r="B61" i="40"/>
  <c r="D61" i="40"/>
  <c r="M61" i="40"/>
  <c r="J61" i="40"/>
  <c r="I61" i="40"/>
  <c r="G61" i="40"/>
  <c r="H61" i="40"/>
  <c r="K61" i="40"/>
  <c r="C31" i="40"/>
  <c r="L31" i="40"/>
  <c r="D106" i="40"/>
  <c r="B106" i="40"/>
  <c r="M106" i="40"/>
  <c r="H106" i="40"/>
  <c r="K106" i="40"/>
  <c r="G106" i="40"/>
  <c r="J106" i="40"/>
  <c r="I106" i="40"/>
  <c r="C106" i="40"/>
  <c r="E76" i="40"/>
  <c r="E61" i="40"/>
  <c r="D31" i="40"/>
  <c r="L106" i="40"/>
  <c r="D91" i="40"/>
  <c r="C91" i="40"/>
  <c r="B91" i="40"/>
  <c r="G91" i="40"/>
  <c r="M91" i="40"/>
  <c r="K91" i="40"/>
  <c r="H91" i="40"/>
  <c r="J91" i="40"/>
  <c r="I91" i="40"/>
  <c r="B76" i="40"/>
  <c r="K76" i="40"/>
  <c r="I76" i="40"/>
  <c r="H76" i="40"/>
  <c r="G76" i="40"/>
  <c r="J76" i="40"/>
  <c r="M76" i="40"/>
  <c r="F76" i="40"/>
  <c r="F61" i="40"/>
  <c r="E31" i="40"/>
  <c r="G98" i="32"/>
  <c r="C98" i="32"/>
  <c r="F98" i="32"/>
  <c r="B98" i="32"/>
  <c r="E98" i="32"/>
  <c r="D98" i="32"/>
  <c r="E104" i="32"/>
  <c r="D104" i="32"/>
  <c r="G104" i="32"/>
  <c r="C104" i="32"/>
  <c r="F104" i="32"/>
  <c r="B104" i="32"/>
  <c r="D111" i="32"/>
  <c r="G111" i="32"/>
  <c r="C111" i="32"/>
  <c r="F111" i="32"/>
  <c r="B111" i="32"/>
  <c r="E111" i="32"/>
  <c r="G100" i="32"/>
  <c r="C100" i="32"/>
  <c r="F100" i="32"/>
  <c r="B100" i="32"/>
  <c r="E100" i="32"/>
  <c r="D100" i="32"/>
  <c r="J106" i="32"/>
  <c r="J126" i="32" s="1"/>
  <c r="M106" i="32"/>
  <c r="M126" i="32" s="1"/>
  <c r="I106" i="32"/>
  <c r="I126" i="32" s="1"/>
  <c r="L106" i="32"/>
  <c r="L126" i="32" s="1"/>
  <c r="H106" i="32"/>
  <c r="K106" i="32"/>
  <c r="K126" i="32" s="1"/>
  <c r="E112" i="32"/>
  <c r="D112" i="32"/>
  <c r="G112" i="32"/>
  <c r="C112" i="32"/>
  <c r="F112" i="32"/>
  <c r="B112" i="32"/>
  <c r="E96" i="32"/>
  <c r="D96" i="32"/>
  <c r="G96" i="32"/>
  <c r="C96" i="32"/>
  <c r="F96" i="32"/>
  <c r="B96" i="32"/>
  <c r="D101" i="32"/>
  <c r="G101" i="32"/>
  <c r="C101" i="32"/>
  <c r="F101" i="32"/>
  <c r="B101" i="32"/>
  <c r="E101" i="32"/>
  <c r="F109" i="32"/>
  <c r="B109" i="32"/>
  <c r="E109" i="32"/>
  <c r="D109" i="32"/>
  <c r="G109" i="32"/>
  <c r="C109" i="32"/>
  <c r="F97" i="32"/>
  <c r="B97" i="32"/>
  <c r="E97" i="32"/>
  <c r="D97" i="32"/>
  <c r="G97" i="32"/>
  <c r="C97" i="32"/>
  <c r="E102" i="32"/>
  <c r="D102" i="32"/>
  <c r="G102" i="32"/>
  <c r="C102" i="32"/>
  <c r="F102" i="32"/>
  <c r="B102" i="32"/>
  <c r="G110" i="32"/>
  <c r="C110" i="32"/>
  <c r="F110" i="32"/>
  <c r="B110" i="32"/>
  <c r="E110" i="32"/>
  <c r="D110" i="32"/>
  <c r="B20" i="5"/>
  <c r="B19" i="5"/>
  <c r="F51" i="55"/>
  <c r="G17" i="6"/>
  <c r="G7" i="21"/>
  <c r="H7" i="21" s="1"/>
  <c r="F9" i="67"/>
  <c r="B16" i="5"/>
  <c r="P22" i="2"/>
  <c r="P22" i="16"/>
  <c r="N22" i="2"/>
  <c r="N11" i="16"/>
  <c r="P11" i="16"/>
  <c r="P10" i="16"/>
  <c r="P10" i="2"/>
  <c r="N22" i="16"/>
  <c r="N10" i="16"/>
  <c r="N11" i="2"/>
  <c r="B67" i="32"/>
  <c r="D92" i="32"/>
  <c r="D132" i="32" s="1"/>
  <c r="G92" i="32"/>
  <c r="G132" i="32" s="1"/>
  <c r="C92" i="32"/>
  <c r="C132" i="32" s="1"/>
  <c r="F92" i="32"/>
  <c r="F132" i="32" s="1"/>
  <c r="B92" i="32"/>
  <c r="E92" i="32"/>
  <c r="E132" i="32" s="1"/>
  <c r="B66" i="32"/>
  <c r="G91" i="32"/>
  <c r="G131" i="32" s="1"/>
  <c r="C91" i="32"/>
  <c r="C131" i="32" s="1"/>
  <c r="F91" i="32"/>
  <c r="F131" i="32" s="1"/>
  <c r="B91" i="32"/>
  <c r="E91" i="32"/>
  <c r="E131" i="32" s="1"/>
  <c r="D91" i="32"/>
  <c r="D131" i="32" s="1"/>
  <c r="E90" i="32"/>
  <c r="E130" i="32" s="1"/>
  <c r="D90" i="32"/>
  <c r="D130" i="32" s="1"/>
  <c r="G90" i="32"/>
  <c r="G130" i="32" s="1"/>
  <c r="C90" i="32"/>
  <c r="C130" i="32" s="1"/>
  <c r="F90" i="32"/>
  <c r="F130" i="32" s="1"/>
  <c r="B90" i="32"/>
  <c r="B64" i="32"/>
  <c r="G89" i="32"/>
  <c r="G129" i="32" s="1"/>
  <c r="C89" i="32"/>
  <c r="C129" i="32" s="1"/>
  <c r="F89" i="32"/>
  <c r="F129" i="32" s="1"/>
  <c r="B89" i="32"/>
  <c r="E89" i="32"/>
  <c r="E129" i="32" s="1"/>
  <c r="D89" i="32"/>
  <c r="D129" i="32" s="1"/>
  <c r="B88" i="32"/>
  <c r="E88" i="32"/>
  <c r="E128" i="32" s="1"/>
  <c r="D88" i="32"/>
  <c r="D128" i="32" s="1"/>
  <c r="G88" i="32"/>
  <c r="E86" i="32"/>
  <c r="B62" i="32"/>
  <c r="F86" i="32"/>
  <c r="C86" i="32"/>
  <c r="G86" i="32"/>
  <c r="D86" i="32"/>
  <c r="B60" i="32"/>
  <c r="B59" i="32"/>
  <c r="G84" i="32"/>
  <c r="G124" i="32" s="1"/>
  <c r="C84" i="32"/>
  <c r="C124" i="32" s="1"/>
  <c r="F84" i="32"/>
  <c r="F124" i="32" s="1"/>
  <c r="B84" i="32"/>
  <c r="E84" i="32"/>
  <c r="E124" i="32" s="1"/>
  <c r="D84" i="32"/>
  <c r="D124" i="32" s="1"/>
  <c r="E83" i="32"/>
  <c r="E123" i="32" s="1"/>
  <c r="D83" i="32"/>
  <c r="D123" i="32" s="1"/>
  <c r="C83" i="32"/>
  <c r="C123" i="32" s="1"/>
  <c r="B83" i="32"/>
  <c r="G82" i="32"/>
  <c r="G122" i="32" s="1"/>
  <c r="B82" i="32"/>
  <c r="D82" i="32"/>
  <c r="D122" i="32" s="1"/>
  <c r="E82" i="32"/>
  <c r="E122" i="32" s="1"/>
  <c r="B56" i="32"/>
  <c r="F81" i="32"/>
  <c r="F121" i="32" s="1"/>
  <c r="B81" i="32"/>
  <c r="E81" i="32"/>
  <c r="E121" i="32" s="1"/>
  <c r="D81" i="32"/>
  <c r="D121" i="32" s="1"/>
  <c r="G81" i="32"/>
  <c r="G121" i="32" s="1"/>
  <c r="C81" i="32"/>
  <c r="C121" i="32" s="1"/>
  <c r="B55" i="32"/>
  <c r="D80" i="32"/>
  <c r="D120" i="32" s="1"/>
  <c r="G80" i="32"/>
  <c r="G120" i="32" s="1"/>
  <c r="C80" i="32"/>
  <c r="C120" i="32" s="1"/>
  <c r="F80" i="32"/>
  <c r="F120" i="32" s="1"/>
  <c r="B80" i="32"/>
  <c r="E80" i="32"/>
  <c r="E120" i="32" s="1"/>
  <c r="B54" i="32"/>
  <c r="B79" i="32"/>
  <c r="E79" i="32"/>
  <c r="E119" i="32" s="1"/>
  <c r="D79" i="32"/>
  <c r="D119" i="32" s="1"/>
  <c r="C79" i="32"/>
  <c r="C119" i="32" s="1"/>
  <c r="D78" i="32"/>
  <c r="D118" i="32" s="1"/>
  <c r="G78" i="32"/>
  <c r="G118" i="32" s="1"/>
  <c r="C78" i="32"/>
  <c r="C118" i="32" s="1"/>
  <c r="F78" i="32"/>
  <c r="F118" i="32" s="1"/>
  <c r="B78" i="32"/>
  <c r="E78" i="32"/>
  <c r="E118" i="32" s="1"/>
  <c r="G77" i="32"/>
  <c r="G117" i="32" s="1"/>
  <c r="C77" i="32"/>
  <c r="C117" i="32" s="1"/>
  <c r="F77" i="32"/>
  <c r="F117" i="32" s="1"/>
  <c r="B77" i="32"/>
  <c r="E77" i="32"/>
  <c r="E117" i="32" s="1"/>
  <c r="D77" i="32"/>
  <c r="D117" i="32" s="1"/>
  <c r="E76" i="32"/>
  <c r="E116" i="32" s="1"/>
  <c r="D76" i="32"/>
  <c r="D116" i="32" s="1"/>
  <c r="G76" i="32"/>
  <c r="G116" i="32" s="1"/>
  <c r="C76" i="32"/>
  <c r="C116" i="32" s="1"/>
  <c r="F76" i="32"/>
  <c r="F116" i="32" s="1"/>
  <c r="B76" i="32"/>
  <c r="D36" i="5"/>
  <c r="D35" i="5"/>
  <c r="D34" i="5"/>
  <c r="D33" i="5"/>
  <c r="D32" i="5"/>
  <c r="D31" i="5"/>
  <c r="H36" i="5"/>
  <c r="H35" i="5"/>
  <c r="H34" i="5"/>
  <c r="H49" i="5" s="1"/>
  <c r="H33" i="5"/>
  <c r="H32" i="5"/>
  <c r="H31" i="5"/>
  <c r="B36" i="5"/>
  <c r="E31" i="5"/>
  <c r="E36" i="5"/>
  <c r="E35" i="5"/>
  <c r="E34" i="5"/>
  <c r="E33" i="5"/>
  <c r="E32" i="5"/>
  <c r="I31" i="5"/>
  <c r="I36" i="5"/>
  <c r="I35" i="5"/>
  <c r="I34" i="5"/>
  <c r="I33" i="5"/>
  <c r="I32" i="5"/>
  <c r="B32" i="5"/>
  <c r="F36" i="5"/>
  <c r="F35" i="5"/>
  <c r="F34" i="5"/>
  <c r="F33" i="5"/>
  <c r="F32" i="5"/>
  <c r="F31" i="5"/>
  <c r="B35" i="5"/>
  <c r="B50" i="5" s="1"/>
  <c r="C36" i="5"/>
  <c r="C51" i="5" s="1"/>
  <c r="C35" i="5"/>
  <c r="C34" i="5"/>
  <c r="C33" i="5"/>
  <c r="C32" i="5"/>
  <c r="C31" i="5"/>
  <c r="G36" i="5"/>
  <c r="G35" i="5"/>
  <c r="G34" i="5"/>
  <c r="G33" i="5"/>
  <c r="G48" i="5" s="1"/>
  <c r="G32" i="5"/>
  <c r="G31" i="5"/>
  <c r="B33" i="5"/>
  <c r="B34" i="5"/>
  <c r="G21" i="5"/>
  <c r="G51" i="5" s="1"/>
  <c r="D19" i="5"/>
  <c r="C18" i="5"/>
  <c r="F21" i="5"/>
  <c r="H18" i="5"/>
  <c r="F17" i="5"/>
  <c r="H16" i="5"/>
  <c r="D18" i="5"/>
  <c r="H39" i="5"/>
  <c r="G39" i="5"/>
  <c r="C39" i="5"/>
  <c r="I39" i="5"/>
  <c r="E39" i="5"/>
  <c r="F39" i="5"/>
  <c r="D39" i="5"/>
  <c r="B39" i="5"/>
  <c r="F20" i="5"/>
  <c r="F50" i="5" s="1"/>
  <c r="I19" i="5"/>
  <c r="E19" i="5"/>
  <c r="G17" i="5"/>
  <c r="I16" i="5"/>
  <c r="E16" i="5"/>
  <c r="I20" i="5"/>
  <c r="E20" i="5"/>
  <c r="I21" i="5"/>
  <c r="E21" i="5"/>
  <c r="H20" i="5"/>
  <c r="D20" i="5"/>
  <c r="G19" i="5"/>
  <c r="C19" i="5"/>
  <c r="F18" i="5"/>
  <c r="I17" i="5"/>
  <c r="E17" i="5"/>
  <c r="G16" i="5"/>
  <c r="C16" i="5"/>
  <c r="H21" i="5"/>
  <c r="D21" i="5"/>
  <c r="G20" i="5"/>
  <c r="C20" i="5"/>
  <c r="F19" i="5"/>
  <c r="I18" i="5"/>
  <c r="E18" i="5"/>
  <c r="H17" i="5"/>
  <c r="D17" i="5"/>
  <c r="F16" i="5"/>
  <c r="C17" i="5"/>
  <c r="D37" i="55"/>
  <c r="F37" i="55"/>
  <c r="F30" i="55"/>
  <c r="D30" i="55"/>
  <c r="F23" i="55"/>
  <c r="F16" i="55"/>
  <c r="D16" i="55"/>
  <c r="F9" i="55"/>
  <c r="D9" i="55"/>
  <c r="B52" i="6"/>
  <c r="F52" i="6" s="1"/>
  <c r="F53" i="6"/>
  <c r="D53" i="6"/>
  <c r="D55" i="6"/>
  <c r="F55" i="6"/>
  <c r="F57" i="6"/>
  <c r="D57" i="6"/>
  <c r="F54" i="6"/>
  <c r="D54" i="6"/>
  <c r="D56" i="6"/>
  <c r="F56" i="6"/>
  <c r="O45" i="6"/>
  <c r="B45" i="6"/>
  <c r="F45" i="6" s="1"/>
  <c r="F46" i="6"/>
  <c r="D46" i="6"/>
  <c r="F48" i="6"/>
  <c r="D48" i="6"/>
  <c r="F50" i="6"/>
  <c r="D50" i="6"/>
  <c r="F47" i="6"/>
  <c r="D47" i="6"/>
  <c r="F49" i="6"/>
  <c r="D49" i="6"/>
  <c r="O38" i="6"/>
  <c r="F40" i="6"/>
  <c r="D40" i="6"/>
  <c r="F42" i="6"/>
  <c r="D42" i="6"/>
  <c r="B38" i="6"/>
  <c r="F38" i="6" s="1"/>
  <c r="F39" i="6"/>
  <c r="D39" i="6"/>
  <c r="D41" i="6"/>
  <c r="F41" i="6"/>
  <c r="F43" i="6"/>
  <c r="D43" i="6"/>
  <c r="O31" i="6"/>
  <c r="B31" i="6"/>
  <c r="F31" i="6" s="1"/>
  <c r="F32" i="6"/>
  <c r="D32" i="6"/>
  <c r="F34" i="6"/>
  <c r="D34" i="6"/>
  <c r="F36" i="6"/>
  <c r="D36" i="6"/>
  <c r="F33" i="6"/>
  <c r="D33" i="6"/>
  <c r="F35" i="6"/>
  <c r="D35" i="6"/>
  <c r="O24" i="6"/>
  <c r="F25" i="6"/>
  <c r="D25" i="6"/>
  <c r="D27" i="6"/>
  <c r="F27" i="6"/>
  <c r="F29" i="6"/>
  <c r="D29" i="6"/>
  <c r="B24" i="6"/>
  <c r="F24" i="6" s="1"/>
  <c r="F26" i="6"/>
  <c r="D26" i="6"/>
  <c r="F28" i="6"/>
  <c r="D28" i="6"/>
  <c r="O17" i="6"/>
  <c r="F19" i="6"/>
  <c r="D19" i="6"/>
  <c r="F21" i="6"/>
  <c r="D21" i="6"/>
  <c r="B17" i="6"/>
  <c r="F17" i="6" s="1"/>
  <c r="F18" i="6"/>
  <c r="D18" i="6"/>
  <c r="F20" i="6"/>
  <c r="D20" i="6"/>
  <c r="F22" i="6"/>
  <c r="D22" i="6"/>
  <c r="M52" i="6"/>
  <c r="K54" i="6"/>
  <c r="P54" i="6" s="1"/>
  <c r="L54" i="6"/>
  <c r="I54" i="6"/>
  <c r="L56" i="6"/>
  <c r="I56" i="6"/>
  <c r="N56" i="6" s="1"/>
  <c r="K56" i="6"/>
  <c r="K53" i="6"/>
  <c r="L53" i="6"/>
  <c r="I53" i="6"/>
  <c r="N53" i="6" s="1"/>
  <c r="L55" i="6"/>
  <c r="I55" i="6"/>
  <c r="N55" i="6" s="1"/>
  <c r="K55" i="6"/>
  <c r="K57" i="6"/>
  <c r="P57" i="6" s="1"/>
  <c r="L57" i="6"/>
  <c r="I57" i="6"/>
  <c r="N57" i="6" s="1"/>
  <c r="M45" i="6"/>
  <c r="K47" i="6"/>
  <c r="I47" i="6"/>
  <c r="L47" i="6"/>
  <c r="K49" i="6"/>
  <c r="P49" i="6" s="1"/>
  <c r="I49" i="6"/>
  <c r="N49" i="6" s="1"/>
  <c r="L49" i="6"/>
  <c r="G45" i="6"/>
  <c r="K46" i="6"/>
  <c r="P46" i="6" s="1"/>
  <c r="I46" i="6"/>
  <c r="N46" i="6" s="1"/>
  <c r="L46" i="6"/>
  <c r="K48" i="6"/>
  <c r="I48" i="6"/>
  <c r="N48" i="6" s="1"/>
  <c r="L48" i="6"/>
  <c r="L50" i="6"/>
  <c r="K50" i="6"/>
  <c r="I50" i="6"/>
  <c r="N50" i="6" s="1"/>
  <c r="G38" i="6"/>
  <c r="L38" i="6" s="1"/>
  <c r="K39" i="6"/>
  <c r="P39" i="6" s="1"/>
  <c r="I39" i="6"/>
  <c r="N39" i="6" s="1"/>
  <c r="L39" i="6"/>
  <c r="I41" i="6"/>
  <c r="N41" i="6" s="1"/>
  <c r="L41" i="6"/>
  <c r="K41" i="6"/>
  <c r="K43" i="6"/>
  <c r="P43" i="6" s="1"/>
  <c r="I43" i="6"/>
  <c r="N43" i="6" s="1"/>
  <c r="L43" i="6"/>
  <c r="M38" i="6"/>
  <c r="K40" i="6"/>
  <c r="P40" i="6" s="1"/>
  <c r="I40" i="6"/>
  <c r="N40" i="6" s="1"/>
  <c r="L40" i="6"/>
  <c r="I42" i="6"/>
  <c r="N42" i="6" s="1"/>
  <c r="L42" i="6"/>
  <c r="K42" i="6"/>
  <c r="P42" i="6" s="1"/>
  <c r="I31" i="6"/>
  <c r="M31" i="6"/>
  <c r="K33" i="6"/>
  <c r="P33" i="6" s="1"/>
  <c r="I33" i="6"/>
  <c r="L33" i="6"/>
  <c r="K35" i="6"/>
  <c r="P35" i="6" s="1"/>
  <c r="I35" i="6"/>
  <c r="L35" i="6"/>
  <c r="K31" i="6"/>
  <c r="L31" i="6"/>
  <c r="L32" i="6"/>
  <c r="K32" i="6"/>
  <c r="P32" i="6" s="1"/>
  <c r="I32" i="6"/>
  <c r="K34" i="6"/>
  <c r="P34" i="6" s="1"/>
  <c r="I34" i="6"/>
  <c r="L34" i="6"/>
  <c r="L36" i="6"/>
  <c r="K36" i="6"/>
  <c r="P36" i="6" s="1"/>
  <c r="I36" i="6"/>
  <c r="K25" i="6"/>
  <c r="I25" i="6"/>
  <c r="L25" i="6"/>
  <c r="G24" i="6"/>
  <c r="I27" i="6"/>
  <c r="N27" i="6" s="1"/>
  <c r="K27" i="6"/>
  <c r="L27" i="6"/>
  <c r="K29" i="6"/>
  <c r="P29" i="6" s="1"/>
  <c r="I29" i="6"/>
  <c r="N29" i="6" s="1"/>
  <c r="L29" i="6"/>
  <c r="I24" i="6"/>
  <c r="M24" i="6"/>
  <c r="K26" i="6"/>
  <c r="I26" i="6"/>
  <c r="L26" i="6"/>
  <c r="I28" i="6"/>
  <c r="N28" i="6" s="1"/>
  <c r="L28" i="6"/>
  <c r="K28" i="6"/>
  <c r="G10" i="6"/>
  <c r="I10" i="6" s="1"/>
  <c r="K17" i="6"/>
  <c r="P17" i="6" s="1"/>
  <c r="K18" i="6"/>
  <c r="P18" i="6" s="1"/>
  <c r="I18" i="6"/>
  <c r="N18" i="6" s="1"/>
  <c r="L18" i="6"/>
  <c r="K20" i="6"/>
  <c r="I20" i="6"/>
  <c r="L20" i="6"/>
  <c r="L22" i="6"/>
  <c r="K22" i="6"/>
  <c r="I22" i="6"/>
  <c r="N22" i="6" s="1"/>
  <c r="I17" i="6"/>
  <c r="M17" i="6"/>
  <c r="K19" i="6"/>
  <c r="I19" i="6"/>
  <c r="L19" i="6"/>
  <c r="K21" i="6"/>
  <c r="P21" i="6" s="1"/>
  <c r="I21" i="6"/>
  <c r="N21" i="6" s="1"/>
  <c r="L21" i="6"/>
  <c r="I13" i="6"/>
  <c r="K13" i="6"/>
  <c r="K14" i="6"/>
  <c r="I14" i="6"/>
  <c r="K11" i="6"/>
  <c r="I11" i="6"/>
  <c r="K15" i="6"/>
  <c r="I15" i="6"/>
  <c r="K12" i="6"/>
  <c r="I12" i="6"/>
  <c r="B10" i="6"/>
  <c r="F12" i="6"/>
  <c r="L12" i="6"/>
  <c r="D12" i="6"/>
  <c r="D10" i="6"/>
  <c r="M10" i="6"/>
  <c r="F13" i="6"/>
  <c r="D13" i="6"/>
  <c r="L13" i="6"/>
  <c r="F14" i="6"/>
  <c r="D14" i="6"/>
  <c r="L14" i="6"/>
  <c r="D11" i="6"/>
  <c r="L11" i="6"/>
  <c r="F11" i="6"/>
  <c r="L15" i="6"/>
  <c r="F15" i="6"/>
  <c r="D15" i="6"/>
  <c r="N15" i="6" s="1"/>
  <c r="B9" i="38"/>
  <c r="D49" i="37"/>
  <c r="F50" i="37"/>
  <c r="B53" i="37"/>
  <c r="B57" i="37"/>
  <c r="C61" i="37"/>
  <c r="G61" i="37"/>
  <c r="B65" i="37"/>
  <c r="E49" i="37"/>
  <c r="C50" i="37"/>
  <c r="G50" i="37"/>
  <c r="B54" i="37"/>
  <c r="B58" i="37"/>
  <c r="D61" i="37"/>
  <c r="B41" i="37"/>
  <c r="B61" i="37" s="1"/>
  <c r="B62" i="37"/>
  <c r="B66" i="37"/>
  <c r="F49" i="37"/>
  <c r="D50" i="37"/>
  <c r="B51" i="37"/>
  <c r="B55" i="37"/>
  <c r="B59" i="37"/>
  <c r="E61" i="37"/>
  <c r="B63" i="37"/>
  <c r="B67" i="37"/>
  <c r="C49" i="37"/>
  <c r="G49" i="37"/>
  <c r="E50" i="37"/>
  <c r="B52" i="37"/>
  <c r="B56" i="37"/>
  <c r="B60" i="37"/>
  <c r="F61" i="37"/>
  <c r="B64" i="37"/>
  <c r="F50" i="38"/>
  <c r="B53" i="38"/>
  <c r="B57" i="38"/>
  <c r="C61" i="38"/>
  <c r="G61" i="38"/>
  <c r="B65" i="38"/>
  <c r="G50" i="38"/>
  <c r="B54" i="38"/>
  <c r="B58" i="38"/>
  <c r="D61" i="38"/>
  <c r="B41" i="38"/>
  <c r="B61" i="38" s="1"/>
  <c r="B62" i="38"/>
  <c r="B66" i="38"/>
  <c r="F49" i="38"/>
  <c r="B51" i="38"/>
  <c r="B55" i="38"/>
  <c r="B59" i="38"/>
  <c r="E61" i="38"/>
  <c r="B63" i="38"/>
  <c r="B67" i="38"/>
  <c r="G49" i="38"/>
  <c r="B52" i="38"/>
  <c r="B56" i="38"/>
  <c r="F61" i="38"/>
  <c r="B64" i="38"/>
  <c r="H30" i="32"/>
  <c r="B41" i="32"/>
  <c r="C61" i="32"/>
  <c r="B65" i="32"/>
  <c r="E61" i="32"/>
  <c r="F61" i="32"/>
  <c r="B63" i="32"/>
  <c r="D61" i="32"/>
  <c r="G61" i="32"/>
  <c r="B61" i="32"/>
  <c r="B57" i="32"/>
  <c r="D50" i="32"/>
  <c r="F50" i="32"/>
  <c r="B58" i="32"/>
  <c r="F49" i="32"/>
  <c r="B53" i="32"/>
  <c r="C50" i="32"/>
  <c r="G50" i="32"/>
  <c r="E49" i="32"/>
  <c r="B29" i="32"/>
  <c r="G49" i="32"/>
  <c r="E50" i="32"/>
  <c r="D49" i="32"/>
  <c r="C49" i="32"/>
  <c r="B51" i="32"/>
  <c r="B30" i="32"/>
  <c r="H61" i="32"/>
  <c r="B10" i="32"/>
  <c r="B75" i="32" s="1"/>
  <c r="B52" i="32"/>
  <c r="G52" i="6"/>
  <c r="D51" i="55"/>
  <c r="D44" i="55"/>
  <c r="D23" i="55"/>
  <c r="B17" i="5"/>
  <c r="B21" i="5"/>
  <c r="B18" i="5"/>
  <c r="B10" i="38"/>
  <c r="B10" i="37"/>
  <c r="B50" i="37" s="1"/>
  <c r="B29" i="37"/>
  <c r="B49" i="37" s="1"/>
  <c r="B9" i="32"/>
  <c r="H29" i="32"/>
  <c r="G95" i="32" l="1"/>
  <c r="F95" i="32"/>
  <c r="B95" i="32"/>
  <c r="F106" i="32"/>
  <c r="B106" i="32"/>
  <c r="G106" i="32"/>
  <c r="C106" i="32"/>
  <c r="C95" i="32"/>
  <c r="M94" i="32"/>
  <c r="M114" i="32" s="1"/>
  <c r="I94" i="32"/>
  <c r="I114" i="32" s="1"/>
  <c r="L94" i="32"/>
  <c r="L114" i="32" s="1"/>
  <c r="H94" i="32"/>
  <c r="K94" i="32"/>
  <c r="K114" i="32" s="1"/>
  <c r="J94" i="32"/>
  <c r="J114" i="32" s="1"/>
  <c r="H50" i="32"/>
  <c r="M95" i="32"/>
  <c r="M115" i="32" s="1"/>
  <c r="I95" i="32"/>
  <c r="I115" i="32" s="1"/>
  <c r="L95" i="32"/>
  <c r="L115" i="32" s="1"/>
  <c r="H95" i="32"/>
  <c r="K95" i="32"/>
  <c r="K115" i="32" s="1"/>
  <c r="J95" i="32"/>
  <c r="J115" i="32" s="1"/>
  <c r="G126" i="32"/>
  <c r="G94" i="32"/>
  <c r="C94" i="32"/>
  <c r="F94" i="32"/>
  <c r="B94" i="32"/>
  <c r="C126" i="32"/>
  <c r="E95" i="32"/>
  <c r="E106" i="32"/>
  <c r="E126" i="32" s="1"/>
  <c r="F126" i="32"/>
  <c r="D106" i="32"/>
  <c r="D126" i="32" s="1"/>
  <c r="E94" i="32"/>
  <c r="D94" i="32"/>
  <c r="D95" i="32"/>
  <c r="R41" i="12"/>
  <c r="S41" i="12"/>
  <c r="D48" i="5"/>
  <c r="Q41" i="12"/>
  <c r="O41" i="12"/>
  <c r="P41" i="12"/>
  <c r="O29" i="12"/>
  <c r="P29" i="12"/>
  <c r="O30" i="12"/>
  <c r="Q29" i="12"/>
  <c r="S29" i="12"/>
  <c r="R30" i="12"/>
  <c r="P30" i="12"/>
  <c r="S30" i="12"/>
  <c r="Q30" i="12"/>
  <c r="R29" i="12"/>
  <c r="D51" i="5"/>
  <c r="B51" i="5"/>
  <c r="E49" i="5"/>
  <c r="H50" i="5"/>
  <c r="H48" i="5"/>
  <c r="B49" i="5"/>
  <c r="D50" i="5"/>
  <c r="G47" i="5"/>
  <c r="C49" i="5"/>
  <c r="B47" i="5"/>
  <c r="B48" i="5"/>
  <c r="N14" i="6"/>
  <c r="P13" i="6"/>
  <c r="I38" i="6"/>
  <c r="F19" i="67"/>
  <c r="G19" i="67" s="1"/>
  <c r="G9" i="67"/>
  <c r="H9" i="67" s="1"/>
  <c r="I49" i="5"/>
  <c r="H47" i="5"/>
  <c r="H51" i="5"/>
  <c r="G49" i="5"/>
  <c r="F47" i="5"/>
  <c r="F51" i="5"/>
  <c r="D49" i="5"/>
  <c r="D47" i="5"/>
  <c r="C48" i="5"/>
  <c r="D75" i="32"/>
  <c r="D115" i="32" s="1"/>
  <c r="G75" i="32"/>
  <c r="G115" i="32" s="1"/>
  <c r="B49" i="32"/>
  <c r="B74" i="32"/>
  <c r="C74" i="32"/>
  <c r="C114" i="32" s="1"/>
  <c r="C75" i="32"/>
  <c r="C115" i="32" s="1"/>
  <c r="E74" i="32"/>
  <c r="E114" i="32" s="1"/>
  <c r="E75" i="32"/>
  <c r="E115" i="32" s="1"/>
  <c r="F74" i="32"/>
  <c r="F75" i="32"/>
  <c r="F115" i="32" s="1"/>
  <c r="G74" i="32"/>
  <c r="D74" i="32"/>
  <c r="D114" i="32" s="1"/>
  <c r="C47" i="5"/>
  <c r="I50" i="5"/>
  <c r="I48" i="5"/>
  <c r="G50" i="5"/>
  <c r="E50" i="5"/>
  <c r="E48" i="5"/>
  <c r="C50" i="5"/>
  <c r="F49" i="5"/>
  <c r="I51" i="5"/>
  <c r="I47" i="5"/>
  <c r="F48" i="5"/>
  <c r="E51" i="5"/>
  <c r="E47" i="5"/>
  <c r="P56" i="6"/>
  <c r="P55" i="6"/>
  <c r="P53" i="6"/>
  <c r="N54" i="6"/>
  <c r="D52" i="6"/>
  <c r="N47" i="6"/>
  <c r="P50" i="6"/>
  <c r="P48" i="6"/>
  <c r="P47" i="6"/>
  <c r="D45" i="6"/>
  <c r="P41" i="6"/>
  <c r="D38" i="6"/>
  <c r="N38" i="6" s="1"/>
  <c r="N33" i="6"/>
  <c r="N32" i="6"/>
  <c r="P31" i="6"/>
  <c r="D31" i="6"/>
  <c r="N31" i="6" s="1"/>
  <c r="N36" i="6"/>
  <c r="N34" i="6"/>
  <c r="N35" i="6"/>
  <c r="N26" i="6"/>
  <c r="P26" i="6"/>
  <c r="P25" i="6"/>
  <c r="D24" i="6"/>
  <c r="N24" i="6" s="1"/>
  <c r="P28" i="6"/>
  <c r="P27" i="6"/>
  <c r="N25" i="6"/>
  <c r="P22" i="6"/>
  <c r="N19" i="6"/>
  <c r="N20" i="6"/>
  <c r="P19" i="6"/>
  <c r="P20" i="6"/>
  <c r="L17" i="6"/>
  <c r="D17" i="6"/>
  <c r="N17" i="6" s="1"/>
  <c r="P14" i="6"/>
  <c r="P12" i="6"/>
  <c r="L52" i="6"/>
  <c r="K52" i="6"/>
  <c r="P52" i="6" s="1"/>
  <c r="I52" i="6"/>
  <c r="K45" i="6"/>
  <c r="P45" i="6" s="1"/>
  <c r="L45" i="6"/>
  <c r="I45" i="6"/>
  <c r="N45" i="6" s="1"/>
  <c r="K38" i="6"/>
  <c r="P38" i="6" s="1"/>
  <c r="K24" i="6"/>
  <c r="P24" i="6" s="1"/>
  <c r="L24" i="6"/>
  <c r="N11" i="6"/>
  <c r="N10" i="6"/>
  <c r="N13" i="6"/>
  <c r="N12" i="6"/>
  <c r="K10" i="6"/>
  <c r="P15" i="6"/>
  <c r="P11" i="6"/>
  <c r="F10" i="6"/>
  <c r="L10" i="6"/>
  <c r="H49" i="32"/>
  <c r="B50" i="32"/>
  <c r="F114" i="32" l="1"/>
  <c r="G114" i="32"/>
  <c r="N52" i="6"/>
  <c r="P10" i="6"/>
  <c r="E9" i="54"/>
  <c r="F9" i="54" s="1"/>
  <c r="G40" i="38" l="1"/>
  <c r="G60" i="38" s="1"/>
  <c r="F40" i="38" l="1"/>
  <c r="F60" i="38" s="1"/>
  <c r="E40" i="38"/>
  <c r="E60" i="38" l="1"/>
  <c r="E30" i="38"/>
  <c r="D40" i="38"/>
  <c r="E29" i="38"/>
  <c r="D60" i="38" l="1"/>
  <c r="C40" i="38"/>
  <c r="D29" i="38"/>
  <c r="D30" i="38"/>
  <c r="E49" i="38"/>
  <c r="E50" i="38"/>
  <c r="D49" i="38" l="1"/>
  <c r="D50" i="38"/>
  <c r="C60" i="38"/>
  <c r="C29" i="38"/>
  <c r="C30" i="38"/>
  <c r="B40" i="38"/>
  <c r="B29" i="38" l="1"/>
  <c r="B60" i="38"/>
  <c r="B30" i="38"/>
  <c r="C50" i="38"/>
  <c r="I30" i="38"/>
  <c r="I50" i="38" s="1"/>
  <c r="C49" i="38"/>
  <c r="I29" i="38"/>
  <c r="I49" i="38" s="1"/>
  <c r="H30" i="38" l="1"/>
  <c r="M30" i="38"/>
  <c r="M50" i="38" s="1"/>
  <c r="B50" i="38"/>
  <c r="L30" i="38"/>
  <c r="L50" i="38" s="1"/>
  <c r="K30" i="38"/>
  <c r="K50" i="38" s="1"/>
  <c r="J30" i="38"/>
  <c r="J50" i="38" s="1"/>
  <c r="B49" i="38"/>
  <c r="L29" i="38"/>
  <c r="L49" i="38" s="1"/>
  <c r="H29" i="38"/>
  <c r="M29" i="38"/>
  <c r="M49" i="38" s="1"/>
  <c r="K29" i="38"/>
  <c r="K49" i="38" s="1"/>
  <c r="J29" i="38"/>
  <c r="J49" i="38" s="1"/>
  <c r="O21" i="68"/>
  <c r="E30" i="68"/>
  <c r="O30" i="68" s="1"/>
  <c r="B30" i="68" l="1"/>
  <c r="B21" i="68" s="1"/>
  <c r="D30" i="68" l="1"/>
  <c r="N30" i="68" s="1"/>
  <c r="F30" i="68"/>
  <c r="P30" i="68" s="1"/>
  <c r="L30" i="68"/>
  <c r="F21" i="68" l="1"/>
  <c r="P21" i="68" s="1"/>
  <c r="D21" i="68"/>
  <c r="N21" i="68" s="1"/>
  <c r="L21" i="68"/>
  <c r="P20" i="52"/>
  <c r="Q20" i="52"/>
  <c r="O20" i="52"/>
  <c r="R20" i="52"/>
  <c r="S20" i="52"/>
  <c r="H20" i="52"/>
  <c r="H10" i="52" s="1"/>
  <c r="N10" i="52" l="1"/>
  <c r="H9" i="52"/>
  <c r="N20" i="52"/>
  <c r="N9" i="52" l="1"/>
  <c r="P30" i="52"/>
  <c r="R30" i="52" l="1"/>
  <c r="S30" i="52"/>
  <c r="Q30" i="52"/>
  <c r="O30" i="52"/>
  <c r="P29" i="52" l="1"/>
  <c r="O29" i="52"/>
  <c r="R29" i="52"/>
  <c r="S29" i="52"/>
  <c r="Q29" i="52"/>
</calcChain>
</file>

<file path=xl/sharedStrings.xml><?xml version="1.0" encoding="utf-8"?>
<sst xmlns="http://schemas.openxmlformats.org/spreadsheetml/2006/main" count="11439" uniqueCount="272">
  <si>
    <t>Zurück zum Inhalt</t>
  </si>
  <si>
    <t>Anzahl</t>
  </si>
  <si>
    <t>in %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</si>
  <si>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</si>
  <si>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</si>
  <si>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</si>
  <si>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</si>
  <si>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</si>
  <si>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</si>
  <si>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</si>
  <si>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</si>
  <si>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</si>
  <si>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</si>
  <si>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</si>
  <si>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</si>
  <si>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</si>
  <si>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</si>
  <si>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</si>
  <si>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</si>
  <si>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Westdeutschland</t>
  </si>
  <si>
    <t>Insgesamt</t>
  </si>
  <si>
    <t>Öffentliche Träger</t>
  </si>
  <si>
    <t>Sonstige Träger</t>
  </si>
  <si>
    <t>Männlich</t>
  </si>
  <si>
    <t>Weiblich</t>
  </si>
  <si>
    <t>Art der Tätigkeit</t>
  </si>
  <si>
    <t>In %</t>
  </si>
  <si>
    <t>Gruppenleitung</t>
  </si>
  <si>
    <t>Zweit- bzw. Ergänzungskraft</t>
  </si>
  <si>
    <t>Gruppenübergreifend tätig</t>
  </si>
  <si>
    <t>Deutschland</t>
  </si>
  <si>
    <t>Abschnitt</t>
  </si>
  <si>
    <t>3.1</t>
  </si>
  <si>
    <t>3.2</t>
  </si>
  <si>
    <t>3.3</t>
  </si>
  <si>
    <t>3.4</t>
  </si>
  <si>
    <t>3.5</t>
  </si>
  <si>
    <t>3.6.1</t>
  </si>
  <si>
    <t>3.6.2</t>
  </si>
  <si>
    <t>Tätiges Personal in Kindertageseinrichtungen insgesamt</t>
  </si>
  <si>
    <t>Land</t>
  </si>
  <si>
    <t>Ostdeutschland</t>
  </si>
  <si>
    <t>Veränderung 2015 zu 2011</t>
  </si>
  <si>
    <t>Leitung der Einrichtung</t>
  </si>
  <si>
    <t>Gruppen-leitung</t>
  </si>
  <si>
    <t>Zweit- und Ergänzungskraft</t>
  </si>
  <si>
    <t>Förderung von Kindern mit Behinderung</t>
  </si>
  <si>
    <t>Gruppenüber-greifend tätig</t>
  </si>
  <si>
    <t>1. Arbeitsbereich</t>
  </si>
  <si>
    <t>2. Arbeitsbereich</t>
  </si>
  <si>
    <t>Davon</t>
  </si>
  <si>
    <t>unter 20</t>
  </si>
  <si>
    <t>* Berücksichtigt ist nur Personal, dass mindestens im 1. Arbeitsbereich pädagogisch tätig ist.</t>
  </si>
  <si>
    <t>EKD/Diakonie</t>
  </si>
  <si>
    <t>AWO</t>
  </si>
  <si>
    <t>DRK</t>
  </si>
  <si>
    <t>38,5 Stunden und mehr</t>
  </si>
  <si>
    <t>32 bis unter 35 Stunden</t>
  </si>
  <si>
    <t> Beschäftigungsumfang
(von … bis unter … Stunden pro Woche)</t>
  </si>
  <si>
    <t>35 bis  unter 38,5 Stunden</t>
  </si>
  <si>
    <t>EKD/
Diakonie</t>
  </si>
  <si>
    <t>Davon mit Beschäftigungsumfang von … bis unter … Stunden pro Woche</t>
  </si>
  <si>
    <t>32 bis unter 
35 Stunden</t>
  </si>
  <si>
    <t>Unbefristet</t>
  </si>
  <si>
    <t>Befristet</t>
  </si>
  <si>
    <t>35 bis unter 38,5 Stunden</t>
  </si>
  <si>
    <t>Anteil in % (Zeilenprozent)</t>
  </si>
  <si>
    <t>Veränderungen 2015 zu 2011</t>
  </si>
  <si>
    <t>Anteil in Prozentpunkten (Spaltenprozent)</t>
  </si>
  <si>
    <t>Anteil in % (Spaltenprozent)</t>
  </si>
  <si>
    <t>/</t>
  </si>
  <si>
    <t>65 und älter</t>
  </si>
  <si>
    <t>unter 25</t>
  </si>
  <si>
    <t>55 und älter</t>
  </si>
  <si>
    <t>Art des Trägers</t>
  </si>
  <si>
    <t>Diakonie/EKD</t>
  </si>
  <si>
    <t>Anzahl der Vollzeitbeschäftigungsäquivalente</t>
  </si>
  <si>
    <t>Anteile der Vollzeitbeschäftigungsäquivalente (Spaltenprozente)</t>
  </si>
  <si>
    <t>in Prozentpunkten</t>
  </si>
  <si>
    <t>Leitung einer Einrichtung</t>
  </si>
  <si>
    <t>Förderung von kindern mit Behinderung</t>
  </si>
  <si>
    <t>-</t>
  </si>
  <si>
    <t>Anteil in %</t>
  </si>
  <si>
    <t>19 bis unter 32 Stunden</t>
  </si>
  <si>
    <t>weniger als 19 Stunden</t>
  </si>
  <si>
    <t>19 bis unter 
32 Stunden</t>
  </si>
  <si>
    <t>weniger als
19 Stunden</t>
  </si>
  <si>
    <r>
      <t>2006</t>
    </r>
    <r>
      <rPr>
        <b/>
        <vertAlign val="superscript"/>
        <sz val="9"/>
        <color theme="1"/>
        <rFont val="Arial"/>
        <family val="2"/>
      </rPr>
      <t>1)</t>
    </r>
  </si>
  <si>
    <r>
      <t>2007</t>
    </r>
    <r>
      <rPr>
        <b/>
        <vertAlign val="superscript"/>
        <sz val="9"/>
        <color theme="1"/>
        <rFont val="Arial"/>
        <family val="2"/>
      </rPr>
      <t>1)</t>
    </r>
  </si>
  <si>
    <r>
      <t>2008</t>
    </r>
    <r>
      <rPr>
        <b/>
        <vertAlign val="superscript"/>
        <sz val="9"/>
        <color theme="1"/>
        <rFont val="Arial"/>
        <family val="2"/>
      </rPr>
      <t>1)</t>
    </r>
  </si>
  <si>
    <r>
      <t>2009</t>
    </r>
    <r>
      <rPr>
        <b/>
        <vertAlign val="superscript"/>
        <sz val="9"/>
        <color theme="1"/>
        <rFont val="Arial"/>
        <family val="2"/>
      </rPr>
      <t>1)</t>
    </r>
  </si>
  <si>
    <r>
      <t>2010</t>
    </r>
    <r>
      <rPr>
        <b/>
        <vertAlign val="superscript"/>
        <sz val="9"/>
        <color theme="1"/>
        <rFont val="Arial"/>
        <family val="2"/>
      </rPr>
      <t>1)</t>
    </r>
  </si>
  <si>
    <r>
      <t>Pädagogisch tätiges Personal ohne Verwaltungspersonal</t>
    </r>
    <r>
      <rPr>
        <b/>
        <i/>
        <vertAlign val="superscript"/>
        <sz val="9"/>
        <color theme="1"/>
        <rFont val="Arial"/>
        <family val="2"/>
      </rPr>
      <t>2)</t>
    </r>
    <r>
      <rPr>
        <b/>
        <i/>
        <sz val="9"/>
        <color theme="1"/>
        <rFont val="Arial"/>
        <family val="2"/>
      </rPr>
      <t xml:space="preserve"> und  hauswirtschaftlich/technisches Personal</t>
    </r>
  </si>
  <si>
    <t>Insgesamt*</t>
  </si>
  <si>
    <t>* Abweichende Werte durch Aufsummierung entstehen aufgrund von Rundungsfehlern.</t>
  </si>
  <si>
    <t>Im Alter von … Jahren</t>
  </si>
  <si>
    <t>60 und älter</t>
  </si>
  <si>
    <t>Anteil der Altersgruppe an allen pädagogisch Tätigen in % (Zeilenprozent); Veränderung in Prozentpunkten</t>
  </si>
  <si>
    <t>Tab. 3.4: Vollzeitbeschäftigungsäquivalente des pädagogisch tätigen Personals in Kindertageseinrichtungen 2011 bis 2015 nach Ländern</t>
  </si>
  <si>
    <t>Tab. 3.4-1: Vollzeitbeschäftigungsäquivalente des pädagogisch tätigen Personals in Kindertageseinrichtungen in Trägerschaft öffentlicher Träger 2011 bis 2015 nach Ländern</t>
  </si>
  <si>
    <t>Tab. 3.4-2: Vollzeitbeschäftigungsäquivalente des pädagogisch tätigen Personals in Kindertageseinrichtungen in Trägerschaft der EKD/Diakonie 2011 bis 2015 nach Ländern</t>
  </si>
  <si>
    <t>Tab. 3.4-4: Vollzeitbeschäftigungsäquivalente des pädagogisch tätigen Personals in Kindertageseinrichtungen in Trägerschaft der AWO 2011 bis 2015 nach Ländern</t>
  </si>
  <si>
    <t>Tab. 3.4-6: Vollzeitbeschäftigungsäquivalente des pädagogisch tätigen Personals in Kindertageseinrichtungen in Trägerschaft des DRK 2011 bis 2015 nach Ländern</t>
  </si>
  <si>
    <t>Tab. 3.7: Pädagogisch tätiges Personal in Kindertageseinrichtungen 2011 und 2015 nach Arbeitsbereichen und Ländern</t>
  </si>
  <si>
    <t>Tab. 3.7-2: Pädagogisch tätiges Personal in Kindertageseinrichtungen in Trägerschaft der EKD/Diakonie 2011 und 2015 nach Arbeitsbereichen und Ländern</t>
  </si>
  <si>
    <t>Tab. 3.7-4: Pädagogisch tätiges Personal in Kindertageseinrichtungen in Trägerschaft der AWO 2011 und 2015 nach Arbeitsbereichen und Ländern</t>
  </si>
  <si>
    <t>Tab. 3.7-6: Pädagogisch tätiges Personal in Kindertageseinrichtungen in Trägerschaft des DRK 2011 und 2015 nach Arbeitsbereichen und Ländern</t>
  </si>
  <si>
    <t>Tab. 3.8: Pädagogisch tätiges Personal* in Kindertageseinrichtungen 2011 und 2015 nach Altersgruppen und Trägern</t>
  </si>
  <si>
    <t>Tab. 3.10: Pädagogisch tätiges Personal* in Kindertageseinrichtungen 2011 und 2015 nach Altersgruppen und Ländern</t>
  </si>
  <si>
    <t>Tab. 3.10-1: Pädagogisch tätiges Personal* in Kindertageseinrichtungen in Trägerschaft öffentlicher Träger 2011 und 2015 nach Altersgruppen und Ländern</t>
  </si>
  <si>
    <t>Tab. 3.10-2: Pädagogisch tätiges Personal* in Kindertageseinrichtungen in Trägerschaft der EKD/Diakonie 2011 und 2015 nach Altersgruppen und Ländern</t>
  </si>
  <si>
    <t>Tab. 3.10-4: Pädagogisch tätiges Personal* in Kindertageseinrichtungen in Trägerschaft der AWO 2011 und 2015 nach Altersgruppen und Ländern</t>
  </si>
  <si>
    <t>Tab. 3.10-6: Pädagogisch tätiges Personal* in Kindertageseinrichtungen in Trägerschaft des DRK 2011 und 2015 nach Altersgruppen und Ländern</t>
  </si>
  <si>
    <t>Tab. 3.13: Pädagogisch tätiges Personal* in Kindertageseinrichtungen 2011 und 2015 nach Geschlecht und Träger</t>
  </si>
  <si>
    <t>Tab. 3.14: Pädagogisch tätiges Personal* in Kindertageseinrichtungen 2011 und 2015 nach Geschlecht, Alter und Träger</t>
  </si>
  <si>
    <t>Tab. 3.15: Pädagogisch tätiges Personal* in Kindertageseinrichtungen 2011 und 2015 nach Geschlecht, Art der Tätigkeit und Träger</t>
  </si>
  <si>
    <t>Tab. 3.16-2:  Pädagogisch tätige Personal* in Kindertageseinrichtungen 2011 und 2015 in Ostdeutschland nach Beschäftigungsumfang und Trägern</t>
  </si>
  <si>
    <t>Indexentwicklung 2006 = 100</t>
  </si>
  <si>
    <t>Katholische Kirche/Caritas</t>
  </si>
  <si>
    <t>Der Paritätische</t>
  </si>
  <si>
    <t>Tab. 3.4-5: Vollzeitbeschäftigungsäquivalente des pädagogisch tätigen Personals in Kindertageseinrichtungen in Trägerschaft des Paritätischen 2011 bis 2015 nach Ländern</t>
  </si>
  <si>
    <t>Tab. 3.7-1: Pädagogisch tätiges Personal in Kindertageseinrichtungen in Trägerschaft öffentlicher Träger 2011 und 2015 nach Arbeitsbereichen und Ländern</t>
  </si>
  <si>
    <t>Tab. 3.7-5: Pädagogisch tätiges Personal in Kindertageseinrichtungen in Trägerschaft des Paritätischen 2011 und 2015 nach Arbeitsbereichen und Ländern</t>
  </si>
  <si>
    <t>Tab. 3.10-5: Pädagogisch tätiges Personal* in Kindertageseinrichtungen in Trägerschaft des Paritätischen 2011 und 2015 nach Altersgruppen und Ländern</t>
  </si>
  <si>
    <t>Kath. Kirche/ Caritas</t>
  </si>
  <si>
    <t>Tab. 3.3: Vollzeitbeschäftigungsäquivalente in Kindertageseinrichtungen 2011 bis 2015 nach Trägern</t>
  </si>
  <si>
    <t>Tab. 3.15: Pädagogisch tätiges Personal in Kindertageseinrichtungen 2011 und 2015 nach Geschlecht, Art der Tätigkeit und Träger</t>
  </si>
  <si>
    <t>Tab. 3.14: Pädagogisch tätiges Personal in Kindertageseinrichtungen 2011 und 2015 nach Geschlecht, Alter und Träger</t>
  </si>
  <si>
    <t>Tab. 3.13: Pädagogisch tätiges Personal in Kindertageseinrichtungen 2011 und 2015 nach Geschlecht und Träger</t>
  </si>
  <si>
    <t>Tab. 3.10-6: Pädagogisch tätiges Personal in Kindertageseinrichtungen in Trägerschaft des DRK 2011 und 2015 nach Altersgruppen und Ländern</t>
  </si>
  <si>
    <t>Tab. 3.10-5: Pädagogisch tätiges Personal in Kindertageseinrichtungen in Trägerschaft des Paritätischen 2011 und 2015 nach Altersgruppen und Ländern</t>
  </si>
  <si>
    <t>Tab. 3.10-4: Pädagogisch tätiges Personal in Kindertageseinrichtungen in Trägerschaft der AWO 2011 und 2015 nach Altersgruppen und Ländern</t>
  </si>
  <si>
    <t>Tab. 3.10-2: Pädagogisch tätiges Personal in Kindertageseinrichtungen in Trägerschaft der EKD/Diakonie 2011 und 2015 nach Altersgruppen und Ländern</t>
  </si>
  <si>
    <t>Tab. 3.10-1: Pädagogisch tätiges Personal in Kindertageseinrichtungen in Trägerschaft öffentlicher Träger 2011 und 2015 nach Altersgruppen und Ländern</t>
  </si>
  <si>
    <t>Tab. 3.10: Pädagogisch tätiges Personal in Kindertageseinrichtungen 2011 und 2015 nach Altersgruppen und Ländern</t>
  </si>
  <si>
    <t>Tab. 3.9: Pädagogisch tätiges Personal in Kindertageseinrichtungen 2015 nach Altersjahren und Trägern</t>
  </si>
  <si>
    <t>Tab. 3.8: Pädagogisch tätiges Personal in Kindertageseinrichtungen 2011 und 2015 nach Altersgruppen und Trägern</t>
  </si>
  <si>
    <t>Inhalt: Kapitel 3 - Personal in Kindertageseinrichtungen</t>
  </si>
  <si>
    <t>Tab. 3.3: Vollzeitbeschäftigungsäquivalente des pädagogischen Personals in Kindertageseinrichtungen 2011 bis 2015 nach Trägern</t>
  </si>
  <si>
    <t>Anzahl des pädagogisch tätigen Personals</t>
  </si>
  <si>
    <t>●</t>
  </si>
  <si>
    <t>Tätige Personen in Kindertageseinrichtungen insgesamt</t>
  </si>
  <si>
    <t xml:space="preserve">Quelle: Statistisches Bundesamt, Statistiken der Kinder- und Jugendhilfe, Kinder und tätige Personen in Tageseinrichtungen und öffentlich geförderter Kindertagespflege, eigene Berechnungen 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</si>
  <si>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</si>
  <si>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</si>
  <si>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Im Alter von … bis  … Jahren</t>
  </si>
  <si>
    <t>25 - 34</t>
  </si>
  <si>
    <t>35 - 44</t>
  </si>
  <si>
    <t>45 - 54</t>
  </si>
  <si>
    <t>20 - 24</t>
  </si>
  <si>
    <t>25 - 29</t>
  </si>
  <si>
    <t>Im Alter von … bis … Jahren</t>
  </si>
  <si>
    <t>30 - 34</t>
  </si>
  <si>
    <t>35 - 39</t>
  </si>
  <si>
    <t>40 - 44</t>
  </si>
  <si>
    <t>45 - 49</t>
  </si>
  <si>
    <t>50 - 54</t>
  </si>
  <si>
    <t>55 - 59</t>
  </si>
  <si>
    <t>60 - 64</t>
  </si>
  <si>
    <t>Tab. 3.4-3: Vollzeitbeschäftigungsäquivalente des pädagogisch tätigen Personals in Kindertageseinrichtungen in Trägerschaft der katholischen Kirche/Caritas 2011 bis 2015 nach Ländern</t>
  </si>
  <si>
    <t>Tab. 3.7-3: Pädagogisch tätiges Personal in Kindertageseinrichtungen in Trägerschaft der katholischen Kirche/Caritas 2011 und 2015 nach Arbeitsbereichen und Ländern</t>
  </si>
  <si>
    <t>Tab. 3.10-3: Pädagogisch tätiges Personal in Kindertageseinrichtungen in Trägerschaft der katholischen Kirche/Caritas 2011 und 2015 nach Altersgruppen und Ländern</t>
  </si>
  <si>
    <t>Tab. 3.10-3: Pädagogisch tätiges Personal* in Kindertageseinrichtungen in Trägerschaft der katholischen Kirche/Caritas 2011 und 2015 nach Altersgruppen und Ländern</t>
  </si>
  <si>
    <t>Im Alter von … 
bis … Jahren</t>
  </si>
  <si>
    <t>Tab. 3.12-6: Pädagogisch tätiges Personal* in Kindertageseinrichtungen in Trägerschaft des DRK 2015 nach Altersgruppen, Art der Tätigkeit und Ländergruppen</t>
  </si>
  <si>
    <t>Tab. 3.12: Pädagogisch tätiges Personal* in Kindertageseinrichtungen 2015 nach Altersgruppen, Art der Tätigkeit und Ländergruppen</t>
  </si>
  <si>
    <t>Tab. 3.12-1: Pädagogisch tätiges Personal* in Kindertageseinrichtungen in Trägerschaft öffentlicher Träger 2015 nach Altersgruppen, Art der Tätigkeit und Ländergruppen</t>
  </si>
  <si>
    <t>Tab. 3.12-2: Pädagogisch tätiges Personal* in Kindertageseinrichtungen in Trägerschaft der EKD/Diakonie 2015 nach Altersgruppen, Art der Tätigkeit und Ländergruppen</t>
  </si>
  <si>
    <t>Tab. 3.12-3: Pädagogisch tätiges Personal* in Kindertageseinrichtungen in Trägerschaft der katholischen Kirche/Caritas 2015 nach Altersgruppen, Art der Tätigkeit und Ländergruppen</t>
  </si>
  <si>
    <t>Tab. 3.12-4: Pädagogisch tätiges Personal* in Kindertageseinrichtungen in Trägerschaft der AWO 2015 nach Altersgruppen, Art der Tätigkeit und Ländergruppen</t>
  </si>
  <si>
    <t>Tab. 3.12-5: Pädagogisch tätiges Personal* in Kindertageseinrichtungen in Trägerschaft des Paritätischen 2015 nach Altersgruppen, Art der Tätigkeit und Ländergruppen</t>
  </si>
  <si>
    <t>Tab. 3.11: Pädagogisch tätiges Personal* in Kindertageseinrichtungen 2015 nach Altersgruppen, Art der Tätigkeit und Trägern</t>
  </si>
  <si>
    <t>Tab. 3.6: Pädagogisch tätiges Personal* in Kindertageseinrichtungen 2011 und 2015 nach Art der Tätigkeit und Trägern</t>
  </si>
  <si>
    <t>Tab. 3.6: Pädagogisch tätiges Personal in Kindertageseinrichtungen 2011 und 2015 nach Art der Tätigkeit und Trägern</t>
  </si>
  <si>
    <t>Tab. 3.11: Pädagogisch tätiges Personal in Kindertageseinrichtungen 2015 nach Altersgruppen, Art der Tätigkeit und Trägern</t>
  </si>
  <si>
    <t>Tab. 3.12: Pädagogisch tätiges Personal in Kindertageseinrichtungen 2015 nach Altersgruppen, Art der Tätigkeit und Ländergruppen</t>
  </si>
  <si>
    <t>Tab. 3.12-1: Pädagogisch tätiges Personal in Kindertageseinrichtungen in Trägerschaft öffentlicher Träger 2015 nach Altersgruppen, Art der Tätigkeit und Ländergruppen</t>
  </si>
  <si>
    <t>Tab. 3.12-2: Pädagogisch tätiges Personal in Kindertageseinrichtungen in Trägerschaft der EKD/Diakonie 2015 nach Altersgruppen, Art der Tätigkeit und Ländergruppen</t>
  </si>
  <si>
    <t>Tab. 3.12-3: Pädagogisch tätiges Personal in Kindertageseinrichtungen in Trägerschaft der katholischen Kirche/Caritas 2015 nach Altersgruppen, Art der Tätigkeit und Ländergruppen</t>
  </si>
  <si>
    <t>Tab. 3.12-4: Pädagogisch tätiges Personal in Kindertageseinrichtungen in Trägerschaft der AWO 2015 nach Altersgruppen, Art der Tätigkeit und Ländergruppen</t>
  </si>
  <si>
    <t>Tab. 3.12-5: Pädagogisch tätiges Personal in Kindertageseinrichtungen in Trägerschaft des Paritätischen 2015 nach Altersgruppen, Art der Tätigkeit und Ländergruppen</t>
  </si>
  <si>
    <t>Tab. 3.12-6: Pädagogisch tätiges Personal in Kindertageseinrichtungen in Trägerschaft des DRK 2015 nach Altersgruppen, Art der Tätigkeit und Ländergruppen</t>
  </si>
  <si>
    <t>Art der Trägers</t>
  </si>
  <si>
    <t>Tab. 3.16:  Pädagogisch tätiges Personal* in Kindertageseinrichtungen 2011 und 2015 nach Beschäftigungsumfang und Trägern</t>
  </si>
  <si>
    <t>Tab. 3.16-1:  Pädagogisch tätiges Personal* in Kindertageseinrichtungen 2011 und 2015 in Westdeutschland nach Beschäftigungsumfang und Trägern</t>
  </si>
  <si>
    <t>* Zu den Angestellten zählen weder Personen im freiwilligen sozialen Jahr und Bundesfreiwilligendienst noch Praktikant*innen.</t>
  </si>
  <si>
    <t>Tab. 3.16:  Pädagogisch tätiges Personal in Kindertageseinrichtungen 2011 und 2015 nach Beschäftigungsumfang und Trägern</t>
  </si>
  <si>
    <t>Tab. 3.16-1:  Pädagogisch tätiges Personal in Kindertageseinrichtungen 2011 und 2015 in Westdeutschland nach Beschäftigungsumfang und Trägern</t>
  </si>
  <si>
    <t>Tab. 3.16-2:  Pädagogisch tätiges Personal in Kindertageseinrichtungen 2011 und 2015 in Ostdeutschland nach Beschäftigungsumfang und Trägern</t>
  </si>
  <si>
    <t>unter 20 Jahre</t>
  </si>
  <si>
    <t>* Berücksichtigt ist auch Personal, dass im 1. Arbeitsbereich Verwaltungsaufgaben ausführt.</t>
  </si>
  <si>
    <t>Tab. 3.9: Pädagogisch tätiges Personal* in Kindertageseinrichtungen 2011 und 2015 nach Altersjahren und Trägern</t>
  </si>
  <si>
    <t>* Zu den Angestellten zählen weder Personen im freiwilligen sozialen Jahr und Bundesfreiwilligendienst noch Praktikant*innen. Zudem sind keine Angestellten berücksichtigt, die im 1. Arbeitsbereich Verwaltungsaufgaben ausführen .</t>
  </si>
  <si>
    <t>Elternwünsche</t>
  </si>
  <si>
    <t>Zusätzlicher Bedarf</t>
  </si>
  <si>
    <t>Zusätzliches Personal in Vollzeit-äquivalenten</t>
  </si>
  <si>
    <t>in der Bevölkerung</t>
  </si>
  <si>
    <t>in Kitas (ohne KTP)</t>
  </si>
  <si>
    <t>EKD-Diakonie</t>
  </si>
  <si>
    <t>In Kindertageseinrichtungen</t>
  </si>
  <si>
    <t>Anteil</t>
  </si>
  <si>
    <t>Zeichenerklärung</t>
  </si>
  <si>
    <t>Keine Werte vorhanden</t>
  </si>
  <si>
    <t>Wert nicht ausweisbar</t>
  </si>
  <si>
    <t>Anonymisierter Wert zur Gewährleistung des Datenschutzes</t>
  </si>
  <si>
    <r>
      <rPr>
        <vertAlign val="superscript"/>
        <sz val="9"/>
        <color theme="1"/>
        <rFont val="Arial"/>
        <family val="2"/>
      </rPr>
      <t>1)</t>
    </r>
  </si>
  <si>
    <t>1)</t>
  </si>
  <si>
    <t>Personal-schlüssel 2015 für unter 3-Jährige</t>
  </si>
  <si>
    <t>Kinder unter 3 Jahren</t>
  </si>
  <si>
    <t>1 : XX</t>
  </si>
  <si>
    <t>insgesamt</t>
  </si>
  <si>
    <t>Tab. 3.5: Platz- und Personalbedarf beim weiteren U3-Ausbau unter Beibehaltung der bisherigen Rahmenbedingungen nach Ländern</t>
  </si>
  <si>
    <t>Tab. 3.17: Pädagogisch tätiges Personal* in Kindertageseinrichtungen 2011 und 2015 nach Beschäftigungsumfang, Art der Tätigkeit und Träger</t>
  </si>
  <si>
    <t>Förderung von Kindenr mit Behinderung</t>
  </si>
  <si>
    <t>Tab. 3.18: Anteil des pädagogisch tätigen Personals* in Kindertageseinrichtungen 2011 und 2015 nach Beschäftigungsumfang, Art der Tätigkeit und Träger</t>
  </si>
  <si>
    <t>Tab. 3.19: Pädagogisch tätiges Personal* in Kindertageseinrichtungen 2015 nach Beschäftigungsumfang und Ländern</t>
  </si>
  <si>
    <t>Tab. 3.19-1: Pädagogisch tätiges Personal* in Kindertageseinrichtungen in Trägerschaft öffentlicher Träger 2015 nach Beschäftigungsumfang und Ländern</t>
  </si>
  <si>
    <t>Tab. 3.19-2: Pädagogisch tätiges Personal* in Kindertageseinrichtungen in Trägerschaft der EKD/Diakonie 2015 nach Beschäftigungsumfang und Ländern</t>
  </si>
  <si>
    <t>Tab. 3.19-3: Pädagogisch tätiges Personal* in Kindertageseinrichtungen in Trägerschaft der katholischen Kirche/Caritas 2015 nach Beschäftigungsumfang und Ländern</t>
  </si>
  <si>
    <t>Tab. 3.19-4: Pädagogisch tätiges Personal* in Kindertageseinrichtungen in Trägerschaft der AWO 2015 nach Beschäftigungsumfang und Ländern</t>
  </si>
  <si>
    <t>Tab. 3.19-5: Pädagogisch tätiges Personal* in Kindertageseinrichtungen in Trägerschaft des Paritätischen 2015 nach Beschäftigungsumfang und Ländern</t>
  </si>
  <si>
    <t>Tab. 3.19-6: Pädagogisch tätiges Personal* in Kindertageseinrichtungen in Trägerschaft des DRK 2015 nach Beschäftigungsumfang und Ländern</t>
  </si>
  <si>
    <t>Tab. 3.20: Angestellte* in Kindertageseinrichtungen 2015 nach Befristung, Art der Tätigkeit und Trägers</t>
  </si>
  <si>
    <t>Tab. 3.21: Angestellte* in Kindertageseinrichtungen 2015 nach Befristung, Art der Tätigkeit und Ländergruppen</t>
  </si>
  <si>
    <t>Tab. 3.21-1: Angestellte* in einer Kindertageseinrichtung in Trägerschaft öffentlicher Träger 2015 nach Befristung, Art der Tätigkeit und Ländergruppen</t>
  </si>
  <si>
    <t>Tab. 3.21-2: Angestellte* in einer Kindertageseinrichtung in Trägerschaft der EKD/Diakonie 2015 nach Befristung, Art der Tätigkeit und Ländergruppen</t>
  </si>
  <si>
    <t>Tab. 3.21-3: Angestellte* in einer Kindertageseinrichtung in Trägerschaft der katholischen Kirche/Caritas 2015 nach Befristung, Art der Tätigkeit und Ländergruppen</t>
  </si>
  <si>
    <t>Tab. 3.21-4: Angestellte* in einer Kindertageseinrichtung in Trägerschaft der AWO 2015 nach Befristung, Art der Tätigkeit und Ländergruppen</t>
  </si>
  <si>
    <t>Tab. 3.21-5: Angestellte* in einer Kindertageseinrichtung in Trägerschaft des Paritätischen 2015 nach Befristung, Art der Tätigkeit und Ländergruppen</t>
  </si>
  <si>
    <t>Tab. 3.21-6: Angestellte* in einer Kindertageseinrichtung in Trägerschaft des DRK 2015 nach Befristung, Art der Tätigkeit und Ländergruppen</t>
  </si>
  <si>
    <t>Tab. 3.22: Angestellte* in Kindertageseinrichtungen 2015 nach Befristung, Alter und Träger</t>
  </si>
  <si>
    <t>Tab. 3.23: Angestellte* in Kindertageseinrichtungen 2015 nach Befristung, Alter, Träger und Ländergruppen</t>
  </si>
  <si>
    <t>Tab. 3.17: Pädagogisch tätiges Personal in Kindertageseinrichtungen 2011 und 2015 nach Beschäftigungsumfang, Art der Tätigkeit und Träger</t>
  </si>
  <si>
    <t>Tab. 3.18: Anteil des pädagogisch tätigen Personals in Kindertageseinrichtungen 2011 und 2015 nach Beschäftigungsumfang, Art der Tätigkeit und Träger</t>
  </si>
  <si>
    <t>Tab. 3.19: Pädagogisch tätiges Personal in Kindertageseinrichtungen 2015 nach Beschäftigungsumfang und Ländern</t>
  </si>
  <si>
    <t>Tab. 3.19-1: Pädagogisch tätiges Personal in Kindertageseinrichtungen in Trägerschaft öffentlicher Träger 2015 nach Beschäftigungsumfang und Ländern</t>
  </si>
  <si>
    <t>Tab. 3.19-4: Pädagogisch tätiges Personal in Kindertageseinrichtungen in Trägerschaft der AWO 2015 nach Beschäftigungsumfang und Ländern</t>
  </si>
  <si>
    <t>Tab. 3.19-5: Pädagogisch tätiges Personal in Kindertageseinrichtungen in Trägerschaft des Paritätischen 2015 nach Beschäftigungsumfang und Ländern</t>
  </si>
  <si>
    <t>Tab. 3.19-6: Pädagogisch tätiges Personal in Kindertageseinrichtungen in Trägerschaft des DRK 2015 nach Beschäftigungsumfang und Ländern</t>
  </si>
  <si>
    <t>Tab. 3.20: Angestellte in Kindertageseinrichtungen 2015 nach Befristung, Art der Tätigkeit und Trägers</t>
  </si>
  <si>
    <t>Tab. 3.21: Angestellte in Kindertageseinrichtungen 2015 nach Befristung, Art der Tätigkeit und Ländergruppen</t>
  </si>
  <si>
    <t>Tab. 3.21-1: Angestellte in einer Kindertageseinrichtung in Trägerschaft öffentlicher Träger 2015 nach Befristung, Art der Tätigkeit und Ländergruppen</t>
  </si>
  <si>
    <t>Tab. 3.21-2: Angestellte in einer Kindertageseinrichtung in Trägerschaft der EKD/Diakonie 2015 nach Befristung, Art der Tätigkeit und Ländergruppen</t>
  </si>
  <si>
    <t>Tab. 3.21-3: Angestellte in einer Kindertageseinrichtung in Trägerschaft der katholischen Kirche/Caritas 2015 nach Befristung, Art der Tätigkeit und Ländergruppen</t>
  </si>
  <si>
    <t>Tab. 3.21-4: Angestellte in einer Kindertageseinrichtung in Trägerschaft der AWO 2015 nach Befristung, Art der Tätigkeit und Ländergruppen</t>
  </si>
  <si>
    <t>Tab. 3.21-5: Angestellte in einer Kindertageseinrichtung in Trägerschaft des Paritätischen 2015 nach Befristung, Art der Tätigkeit und Ländergruppen</t>
  </si>
  <si>
    <t>Tab. 3.21-6: Angestellte in einer Kindertageseinrichtung in Trägerschaft des DRK 2015 nach Befristung, Art der Tätigkeit und Ländergruppen</t>
  </si>
  <si>
    <t>Tab. 3.22: Angestellte in Kindertageseinrichtungen 2015 nach Befristung, Alter und Träger</t>
  </si>
  <si>
    <t>Tab. 3.23: Angestellte in Kindertageseinrichtungen 2015 nach Befristung, Alter, Träger und Ländergruppen</t>
  </si>
  <si>
    <r>
      <rPr>
        <vertAlign val="super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Seit 2011 können zwei Arbeitsbereiche für das Personal angegeben werden. Daher sind ab 2011 nur Personen berücksichtigt, die mindestens im 1. Arbeitsbereich pädagogisch tätig sind.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</si>
  <si>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Von 2006 bis 2010 wurden Personen, die Leitungsaufgaben übernehmen, nicht zum pädagogischen Personal gezählt. Ab 2011 werden sie beim pädagogischen Personal berücksichtigt.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</si>
  <si>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Berücksichtigt ist nur Personal, das mindestens im 1. Arbeitsbereich pädagogisch tätig ist.</t>
    </r>
  </si>
  <si>
    <t>* Abweichende Werte durch Aufsummierung entstehen aufgrund von Rundungen.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</si>
  <si>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Die Durchschnittswerte wurden  an dieser Stellen nicht zur Berechnung der Gesamtzahl herangezogen, da sich die Anzahl aus der Summe der Länderergebnisse ergibt.</t>
    </r>
  </si>
  <si>
    <t>Quelle: Forschungsdatenzentrum der Statistischen Ämter des Bundes und der Länder, Statistik der Kinder- und Jugendhilfe, Kinder und tätige Personen in Tageseinrichtungen und in öffentlich geförderter Kindertagespflege; DJI, KiföG-Länderstudie; eigene Berechnungen</t>
  </si>
  <si>
    <t>Veränderung
2015 zu 2011</t>
  </si>
  <si>
    <t>in Kindertages-
einrichtungen</t>
  </si>
  <si>
    <t>Anteil der 
EKD/Diakonie 2015</t>
  </si>
  <si>
    <t>in Prozent-punkten</t>
  </si>
  <si>
    <t>Veränderung 2016 zu 2011</t>
  </si>
  <si>
    <t>Veränderung 2016 zu 2006</t>
  </si>
  <si>
    <t>Tab. 3.2: Tätige Personen in Kindertageseinrichtungen 2006 bis 2016 nach Ländern</t>
  </si>
  <si>
    <t>Tab. 3.1: Pädagogisch tätiges Personal* in Kindertageseinrichtungen 2006 bis 2016 nach Trägern</t>
  </si>
  <si>
    <t>Tab. 3.2-1: Tätige Personen in Kindertageseinrichtungen in Trägerschaft öffentlicher Träger 2006 bis 2016 nach Ländern</t>
  </si>
  <si>
    <t>Tab. 3.2-3: Tätige Personen in Kindertageseinrichtungen in Trägerschaft der katholischen Kirche/Caritas 2006 bis 2016 nach Ländern</t>
  </si>
  <si>
    <t>Tab. 3.2-4: Tätige Personen in Kindertageseinrichtungen in Trägerschaft der AWO 2006 bis 2016 nach Ländern</t>
  </si>
  <si>
    <t>Tab. 3.2-5: Tätige Personen in Kindertageseinrichtungen in Trägerschaft des Paritätischen 2006 bis 2016 nach Ländern</t>
  </si>
  <si>
    <t>Tab. 3.2-6: Tätige Personen in Kindertageseinrichtungen in Trägerschaft des DRK 2006 bis 2016 nach Ländern</t>
  </si>
  <si>
    <t>Tab. 3.1: Pädagogisch tätiges Personal in Kindertageseinrichtungen 2006 bis 2016 nach Trägern</t>
  </si>
  <si>
    <t>Tab. 3.2-2: Tätige Personen in Kindertageseinrichtungen in Trägerschaft der EKD/Diakonie 2006 bis 2016 nach Ländern</t>
  </si>
  <si>
    <t>Anteil am entsprechenden Personal aller Einrichtungen</t>
  </si>
  <si>
    <t>Anteil am pädagogisch tätigen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</si>
</sst>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\+#,##0;\-#,##0"/>
    <numFmt numFmtId="165" formatCode="\+#,##0.0;\-#,##0.0"/>
    <numFmt numFmtId="166" formatCode="#,##0.0"/>
    <numFmt numFmtId="167" formatCode="0.0"/>
    <numFmt numFmtId="168" formatCode="_-* #\ ##0\ _-;\-* #\ ##0\ \ _-;_-* &quot;-&quot;\ \ _-;_-@_-"/>
    <numFmt numFmtId="169" formatCode="##\ ##"/>
    <numFmt numFmtId="170" formatCode="##\ ##\ #"/>
    <numFmt numFmtId="171" formatCode="##\ ##\ ##"/>
    <numFmt numFmtId="172" formatCode="##\ ##\ ##\ ###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7.5"/>
      <name val="MetaNormalLF-Roman"/>
      <family val="2"/>
    </font>
    <font>
      <sz val="7"/>
      <name val="MetaNormalLF-Roman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0.14999847407452621"/>
      </bottom>
      <diagonal/>
    </border>
    <border>
      <left/>
      <right/>
      <top style="medium">
        <color theme="0"/>
      </top>
      <bottom style="thin">
        <color theme="0" tint="-0.14999847407452621"/>
      </bottom>
      <diagonal/>
    </border>
    <border>
      <left/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/>
      <bottom style="hair">
        <color theme="0" tint="-0.24994659260841701"/>
      </bottom>
      <diagonal/>
    </border>
    <border>
      <left/>
      <right style="thin">
        <color theme="0"/>
      </right>
      <top/>
      <bottom style="hair">
        <color theme="0" tint="-0.24994659260841701"/>
      </bottom>
      <diagonal/>
    </border>
    <border>
      <left style="thin">
        <color theme="0"/>
      </left>
      <right/>
      <top style="thin">
        <color theme="0" tint="-0.14996795556505021"/>
      </top>
      <bottom style="medium">
        <color theme="0"/>
      </bottom>
      <diagonal/>
    </border>
    <border>
      <left/>
      <right/>
      <top style="thin">
        <color theme="0" tint="-0.1499679555650502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</borders>
  <cellStyleXfs count="890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169" fontId="19" fillId="0" borderId="27">
      <alignment horizontal="left"/>
    </xf>
    <xf numFmtId="169" fontId="19" fillId="0" borderId="27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7">
      <alignment horizontal="left"/>
    </xf>
    <xf numFmtId="169" fontId="19" fillId="0" borderId="28">
      <alignment horizontal="left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170" fontId="19" fillId="0" borderId="27">
      <alignment horizontal="left"/>
    </xf>
    <xf numFmtId="170" fontId="19" fillId="0" borderId="27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7">
      <alignment horizontal="left"/>
    </xf>
    <xf numFmtId="170" fontId="19" fillId="0" borderId="28">
      <alignment horizontal="left"/>
    </xf>
    <xf numFmtId="171" fontId="19" fillId="0" borderId="27">
      <alignment horizontal="left"/>
    </xf>
    <xf numFmtId="171" fontId="19" fillId="0" borderId="27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7">
      <alignment horizontal="left"/>
    </xf>
    <xf numFmtId="171" fontId="19" fillId="0" borderId="28">
      <alignment horizontal="left"/>
    </xf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2" fontId="19" fillId="0" borderId="27">
      <alignment horizontal="left"/>
    </xf>
    <xf numFmtId="172" fontId="19" fillId="0" borderId="27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7">
      <alignment horizontal="left"/>
    </xf>
    <xf numFmtId="172" fontId="19" fillId="0" borderId="28">
      <alignment horizontal="left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29" applyNumberFormat="0" applyAlignment="0" applyProtection="0"/>
    <xf numFmtId="0" fontId="22" fillId="24" borderId="30" applyNumberFormat="0" applyAlignment="0" applyProtection="0"/>
    <xf numFmtId="0" fontId="23" fillId="11" borderId="30" applyNumberFormat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32" applyNumberFormat="0" applyFont="0" applyAlignment="0" applyProtection="0"/>
    <xf numFmtId="0" fontId="3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2" fillId="0" borderId="33" applyNumberFormat="0" applyFill="0" applyAlignment="0" applyProtection="0"/>
    <xf numFmtId="0" fontId="33" fillId="0" borderId="34" applyNumberFormat="0" applyFill="0" applyAlignment="0" applyProtection="0"/>
    <xf numFmtId="0" fontId="34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37" applyNumberForma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3" fontId="6" fillId="3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indent="2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5" borderId="1" xfId="0" applyFont="1" applyFill="1" applyBorder="1" applyAlignment="1">
      <alignment horizontal="left" vertical="center" indent="2"/>
    </xf>
    <xf numFmtId="3" fontId="6" fillId="5" borderId="1" xfId="0" applyNumberFormat="1" applyFont="1" applyFill="1" applyBorder="1" applyAlignment="1">
      <alignment horizontal="right" vertical="center" wrapText="1" indent="1"/>
    </xf>
    <xf numFmtId="3" fontId="6" fillId="5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1"/>
    </xf>
    <xf numFmtId="0" fontId="8" fillId="0" borderId="0" xfId="0" applyFont="1"/>
    <xf numFmtId="0" fontId="6" fillId="0" borderId="2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1"/>
    </xf>
    <xf numFmtId="3" fontId="6" fillId="5" borderId="12" xfId="0" applyNumberFormat="1" applyFont="1" applyFill="1" applyBorder="1" applyAlignment="1">
      <alignment horizontal="right" vertical="center" indent="1"/>
    </xf>
    <xf numFmtId="3" fontId="6" fillId="3" borderId="12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0" fontId="6" fillId="5" borderId="12" xfId="0" applyFont="1" applyFill="1" applyBorder="1" applyAlignment="1">
      <alignment horizontal="left" vertical="center" indent="2"/>
    </xf>
    <xf numFmtId="0" fontId="1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164" fontId="6" fillId="3" borderId="1" xfId="0" applyNumberFormat="1" applyFont="1" applyFill="1" applyBorder="1" applyAlignment="1">
      <alignment horizontal="right" vertical="center" indent="1"/>
    </xf>
    <xf numFmtId="164" fontId="6" fillId="5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3"/>
    </xf>
    <xf numFmtId="0" fontId="6" fillId="5" borderId="1" xfId="0" applyFont="1" applyFill="1" applyBorder="1" applyAlignment="1">
      <alignment horizontal="left" vertical="center" indent="3"/>
    </xf>
    <xf numFmtId="0" fontId="6" fillId="3" borderId="1" xfId="0" applyFont="1" applyFill="1" applyBorder="1" applyAlignment="1">
      <alignment horizontal="left" vertical="center" wrapText="1" inden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/>
    <xf numFmtId="166" fontId="6" fillId="3" borderId="12" xfId="0" applyNumberFormat="1" applyFont="1" applyFill="1" applyBorder="1" applyAlignment="1">
      <alignment horizontal="right" vertical="center" indent="1"/>
    </xf>
    <xf numFmtId="166" fontId="6" fillId="5" borderId="12" xfId="0" applyNumberFormat="1" applyFont="1" applyFill="1" applyBorder="1" applyAlignment="1">
      <alignment horizontal="right" vertical="center" indent="1"/>
    </xf>
    <xf numFmtId="167" fontId="6" fillId="3" borderId="12" xfId="0" applyNumberFormat="1" applyFont="1" applyFill="1" applyBorder="1" applyAlignment="1">
      <alignment horizontal="right" vertical="center" indent="1"/>
    </xf>
    <xf numFmtId="167" fontId="6" fillId="5" borderId="12" xfId="0" applyNumberFormat="1" applyFont="1" applyFill="1" applyBorder="1" applyAlignment="1">
      <alignment horizontal="right" vertical="center" indent="1"/>
    </xf>
    <xf numFmtId="1" fontId="9" fillId="2" borderId="17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7" fontId="6" fillId="3" borderId="1" xfId="0" applyNumberFormat="1" applyFont="1" applyFill="1" applyBorder="1" applyAlignment="1">
      <alignment horizontal="right" vertical="center" indent="1"/>
    </xf>
    <xf numFmtId="167" fontId="6" fillId="5" borderId="1" xfId="0" applyNumberFormat="1" applyFont="1" applyFill="1" applyBorder="1" applyAlignment="1">
      <alignment horizontal="right" vertical="center" indent="1"/>
    </xf>
    <xf numFmtId="164" fontId="6" fillId="3" borderId="12" xfId="0" applyNumberFormat="1" applyFont="1" applyFill="1" applyBorder="1" applyAlignment="1">
      <alignment horizontal="right" vertical="center" indent="1"/>
    </xf>
    <xf numFmtId="164" fontId="6" fillId="5" borderId="12" xfId="0" applyNumberFormat="1" applyFont="1" applyFill="1" applyBorder="1" applyAlignment="1">
      <alignment horizontal="right" vertical="center" indent="1"/>
    </xf>
    <xf numFmtId="165" fontId="6" fillId="3" borderId="12" xfId="0" applyNumberFormat="1" applyFont="1" applyFill="1" applyBorder="1" applyAlignment="1">
      <alignment horizontal="right" vertical="center" indent="1"/>
    </xf>
    <xf numFmtId="165" fontId="6" fillId="5" borderId="12" xfId="0" applyNumberFormat="1" applyFont="1" applyFill="1" applyBorder="1" applyAlignment="1">
      <alignment horizontal="right" vertical="center" indent="1"/>
    </xf>
    <xf numFmtId="166" fontId="6" fillId="3" borderId="1" xfId="0" applyNumberFormat="1" applyFont="1" applyFill="1" applyBorder="1" applyAlignment="1">
      <alignment horizontal="right" vertical="center" indent="1"/>
    </xf>
    <xf numFmtId="0" fontId="9" fillId="2" borderId="0" xfId="0" applyFont="1" applyFill="1"/>
    <xf numFmtId="0" fontId="13" fillId="2" borderId="15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 wrapText="1" indent="1"/>
    </xf>
    <xf numFmtId="164" fontId="6" fillId="5" borderId="1" xfId="0" applyNumberFormat="1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3" fontId="6" fillId="5" borderId="1" xfId="0" quotePrefix="1" applyNumberFormat="1" applyFont="1" applyFill="1" applyBorder="1" applyAlignment="1">
      <alignment horizontal="right" vertical="center" wrapText="1" indent="1"/>
    </xf>
    <xf numFmtId="3" fontId="6" fillId="3" borderId="1" xfId="0" quotePrefix="1" applyNumberFormat="1" applyFont="1" applyFill="1" applyBorder="1" applyAlignment="1">
      <alignment horizontal="right" vertical="center" wrapText="1" indent="1"/>
    </xf>
    <xf numFmtId="0" fontId="11" fillId="4" borderId="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0" xfId="0" applyFont="1" applyBorder="1"/>
    <xf numFmtId="0" fontId="16" fillId="0" borderId="0" xfId="164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0" fontId="16" fillId="0" borderId="0" xfId="164" applyFont="1" applyFill="1" applyBorder="1"/>
    <xf numFmtId="0" fontId="16" fillId="0" borderId="0" xfId="165" applyFont="1" applyBorder="1" applyAlignment="1">
      <alignment horizontal="center" vertical="center" wrapText="1"/>
    </xf>
    <xf numFmtId="168" fontId="17" fillId="0" borderId="0" xfId="165" applyNumberFormat="1" applyFont="1" applyBorder="1"/>
    <xf numFmtId="168" fontId="17" fillId="0" borderId="0" xfId="165" applyNumberFormat="1" applyFont="1"/>
    <xf numFmtId="1" fontId="3" fillId="0" borderId="0" xfId="0" applyNumberFormat="1" applyFont="1"/>
    <xf numFmtId="1" fontId="6" fillId="3" borderId="12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wrapText="1" indent="1"/>
    </xf>
    <xf numFmtId="165" fontId="6" fillId="3" borderId="1" xfId="0" applyNumberFormat="1" applyFont="1" applyFill="1" applyBorder="1" applyAlignment="1">
      <alignment horizontal="right" vertical="center" wrapText="1" indent="1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12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11" fillId="0" borderId="0" xfId="0" applyFont="1"/>
    <xf numFmtId="166" fontId="6" fillId="3" borderId="1" xfId="0" applyNumberFormat="1" applyFont="1" applyFill="1" applyBorder="1" applyAlignment="1">
      <alignment horizontal="right" vertical="center" wrapText="1" indent="1"/>
    </xf>
    <xf numFmtId="166" fontId="6" fillId="5" borderId="1" xfId="0" applyNumberFormat="1" applyFont="1" applyFill="1" applyBorder="1" applyAlignment="1">
      <alignment horizontal="right" vertical="center" wrapText="1" indent="1"/>
    </xf>
    <xf numFmtId="166" fontId="6" fillId="5" borderId="1" xfId="0" applyNumberFormat="1" applyFont="1" applyFill="1" applyBorder="1" applyAlignment="1">
      <alignment horizontal="right" vertical="center" indent="1"/>
    </xf>
    <xf numFmtId="0" fontId="5" fillId="0" borderId="0" xfId="1" applyFont="1"/>
    <xf numFmtId="0" fontId="4" fillId="0" borderId="0" xfId="0" applyFont="1"/>
    <xf numFmtId="0" fontId="6" fillId="3" borderId="1" xfId="0" applyFont="1" applyFill="1" applyBorder="1" applyAlignment="1">
      <alignment horizontal="left" vertical="center" indent="2"/>
    </xf>
    <xf numFmtId="164" fontId="6" fillId="3" borderId="1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 indent="2"/>
    </xf>
    <xf numFmtId="3" fontId="6" fillId="5" borderId="13" xfId="0" applyNumberFormat="1" applyFont="1" applyFill="1" applyBorder="1" applyAlignment="1">
      <alignment horizontal="right" vertical="center" indent="1"/>
    </xf>
    <xf numFmtId="166" fontId="6" fillId="5" borderId="13" xfId="0" applyNumberFormat="1" applyFont="1" applyFill="1" applyBorder="1" applyAlignment="1">
      <alignment horizontal="right" vertical="center" indent="1"/>
    </xf>
    <xf numFmtId="0" fontId="6" fillId="3" borderId="6" xfId="0" applyFont="1" applyFill="1" applyBorder="1" applyAlignment="1">
      <alignment horizontal="left" vertical="center" indent="1"/>
    </xf>
    <xf numFmtId="164" fontId="6" fillId="3" borderId="40" xfId="0" applyNumberFormat="1" applyFont="1" applyFill="1" applyBorder="1" applyAlignment="1">
      <alignment horizontal="right" vertical="center" indent="1"/>
    </xf>
    <xf numFmtId="165" fontId="6" fillId="3" borderId="4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 indent="2"/>
    </xf>
    <xf numFmtId="3" fontId="6" fillId="3" borderId="13" xfId="0" applyNumberFormat="1" applyFont="1" applyFill="1" applyBorder="1" applyAlignment="1">
      <alignment horizontal="right" vertical="center" indent="1"/>
    </xf>
    <xf numFmtId="166" fontId="6" fillId="3" borderId="13" xfId="0" applyNumberFormat="1" applyFont="1" applyFill="1" applyBorder="1" applyAlignment="1">
      <alignment horizontal="right" vertical="center" indent="1"/>
    </xf>
    <xf numFmtId="0" fontId="6" fillId="5" borderId="6" xfId="0" applyFont="1" applyFill="1" applyBorder="1" applyAlignment="1">
      <alignment horizontal="left" vertical="center" indent="2"/>
    </xf>
    <xf numFmtId="3" fontId="6" fillId="5" borderId="40" xfId="0" applyNumberFormat="1" applyFont="1" applyFill="1" applyBorder="1" applyAlignment="1">
      <alignment horizontal="right" vertical="center" indent="1"/>
    </xf>
    <xf numFmtId="166" fontId="6" fillId="5" borderId="40" xfId="0" applyNumberFormat="1" applyFont="1" applyFill="1" applyBorder="1" applyAlignment="1">
      <alignment horizontal="right" vertical="center" indent="1"/>
    </xf>
    <xf numFmtId="0" fontId="13" fillId="2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67" fontId="6" fillId="3" borderId="1" xfId="247" applyNumberFormat="1" applyFont="1" applyFill="1" applyBorder="1" applyAlignment="1">
      <alignment horizontal="right" vertical="center" indent="1"/>
    </xf>
    <xf numFmtId="167" fontId="6" fillId="5" borderId="1" xfId="247" applyNumberFormat="1" applyFont="1" applyFill="1" applyBorder="1" applyAlignment="1">
      <alignment horizontal="right" vertical="center" wrapText="1" indent="1"/>
    </xf>
    <xf numFmtId="167" fontId="6" fillId="5" borderId="1" xfId="247" applyNumberFormat="1" applyFont="1" applyFill="1" applyBorder="1" applyAlignment="1">
      <alignment horizontal="right" vertical="center" indent="1"/>
    </xf>
    <xf numFmtId="167" fontId="6" fillId="3" borderId="1" xfId="247" applyNumberFormat="1" applyFont="1" applyFill="1" applyBorder="1" applyAlignment="1">
      <alignment horizontal="right" vertical="center" wrapText="1" indent="1"/>
    </xf>
    <xf numFmtId="3" fontId="6" fillId="5" borderId="1" xfId="0" quotePrefix="1" applyNumberFormat="1" applyFont="1" applyFill="1" applyBorder="1" applyAlignment="1">
      <alignment horizontal="right" vertical="center" indent="1"/>
    </xf>
    <xf numFmtId="3" fontId="6" fillId="3" borderId="1" xfId="0" quotePrefix="1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6" fillId="3" borderId="6" xfId="0" applyNumberFormat="1" applyFont="1" applyFill="1" applyBorder="1" applyAlignment="1">
      <alignment horizontal="right" vertical="center" wrapText="1" indent="1"/>
    </xf>
    <xf numFmtId="0" fontId="6" fillId="0" borderId="4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2" fillId="0" borderId="0" xfId="0" applyFont="1"/>
    <xf numFmtId="0" fontId="43" fillId="0" borderId="0" xfId="1" applyFont="1" applyAlignment="1">
      <alignment horizontal="left" vertical="center" indent="4"/>
    </xf>
    <xf numFmtId="0" fontId="10" fillId="0" borderId="0" xfId="1" applyFont="1"/>
    <xf numFmtId="0" fontId="10" fillId="0" borderId="0" xfId="1" quotePrefix="1" applyFont="1"/>
    <xf numFmtId="0" fontId="6" fillId="0" borderId="0" xfId="0" applyFont="1" applyAlignment="1">
      <alignment horizontal="right" indent="2"/>
    </xf>
    <xf numFmtId="2" fontId="6" fillId="0" borderId="0" xfId="0" quotePrefix="1" applyNumberFormat="1" applyFont="1" applyAlignment="1">
      <alignment horizontal="right" indent="2"/>
    </xf>
    <xf numFmtId="0" fontId="6" fillId="0" borderId="0" xfId="0" applyFont="1" applyAlignment="1">
      <alignment horizontal="right" indent="1"/>
    </xf>
    <xf numFmtId="0" fontId="6" fillId="0" borderId="0" xfId="0" quotePrefix="1" applyFont="1" applyAlignment="1">
      <alignment horizontal="right" indent="1"/>
    </xf>
    <xf numFmtId="0" fontId="6" fillId="0" borderId="0" xfId="0" quotePrefix="1" applyFont="1" applyAlignment="1">
      <alignment horizontal="right" indent="2"/>
    </xf>
    <xf numFmtId="167" fontId="6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11" fillId="4" borderId="5" xfId="0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26" xfId="0" applyFont="1" applyBorder="1" applyAlignment="1"/>
    <xf numFmtId="0" fontId="6" fillId="0" borderId="0" xfId="0" applyFont="1" applyAlignment="1"/>
    <xf numFmtId="0" fontId="6" fillId="0" borderId="43" xfId="0" applyFont="1" applyBorder="1" applyAlignment="1"/>
    <xf numFmtId="0" fontId="6" fillId="0" borderId="43" xfId="0" applyFont="1" applyBorder="1" applyAlignment="1">
      <alignment horizontal="left"/>
    </xf>
    <xf numFmtId="164" fontId="44" fillId="3" borderId="1" xfId="0" applyNumberFormat="1" applyFont="1" applyFill="1" applyBorder="1" applyAlignment="1">
      <alignment horizontal="right" vertical="center" wrapText="1" indent="1"/>
    </xf>
    <xf numFmtId="164" fontId="44" fillId="3" borderId="1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5" fontId="44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/>
    <xf numFmtId="166" fontId="6" fillId="3" borderId="6" xfId="0" applyNumberFormat="1" applyFont="1" applyFill="1" applyBorder="1" applyAlignment="1">
      <alignment horizontal="right" vertical="center" wrapText="1" indent="1"/>
    </xf>
    <xf numFmtId="2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165" fontId="44" fillId="3" borderId="12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indent="1"/>
    </xf>
    <xf numFmtId="0" fontId="44" fillId="0" borderId="0" xfId="0" quotePrefix="1" applyFont="1" applyAlignment="1">
      <alignment horizontal="right" inden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2" borderId="50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45" fillId="0" borderId="0" xfId="0" applyFont="1"/>
    <xf numFmtId="0" fontId="45" fillId="0" borderId="0" xfId="0" applyFont="1" applyBorder="1" applyAlignment="1">
      <alignment wrapText="1"/>
    </xf>
    <xf numFmtId="165" fontId="44" fillId="5" borderId="1" xfId="0" quotePrefix="1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/>
    </xf>
    <xf numFmtId="3" fontId="6" fillId="3" borderId="40" xfId="0" applyNumberFormat="1" applyFont="1" applyFill="1" applyBorder="1" applyAlignment="1">
      <alignment horizontal="right" vertical="center" indent="1"/>
    </xf>
    <xf numFmtId="167" fontId="6" fillId="3" borderId="40" xfId="0" applyNumberFormat="1" applyFont="1" applyFill="1" applyBorder="1" applyAlignment="1">
      <alignment horizontal="right" vertical="center" indent="1"/>
    </xf>
    <xf numFmtId="0" fontId="6" fillId="3" borderId="40" xfId="0" applyFont="1" applyFill="1" applyBorder="1" applyAlignment="1">
      <alignment horizontal="left" vertical="center" indent="1"/>
    </xf>
    <xf numFmtId="0" fontId="11" fillId="2" borderId="54" xfId="0" applyFont="1" applyFill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indent="2"/>
    </xf>
    <xf numFmtId="0" fontId="6" fillId="5" borderId="1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left" vertical="center" indent="3"/>
    </xf>
    <xf numFmtId="0" fontId="6" fillId="5" borderId="1" xfId="0" applyFont="1" applyFill="1" applyBorder="1" applyAlignment="1">
      <alignment horizontal="left" vertical="center" indent="3"/>
    </xf>
    <xf numFmtId="0" fontId="11" fillId="4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1"/>
    </xf>
    <xf numFmtId="3" fontId="6" fillId="5" borderId="1" xfId="0" applyNumberFormat="1" applyFont="1" applyFill="1" applyBorder="1" applyAlignment="1">
      <alignment horizontal="right" indent="1"/>
    </xf>
    <xf numFmtId="167" fontId="6" fillId="5" borderId="1" xfId="0" applyNumberFormat="1" applyFont="1" applyFill="1" applyBorder="1" applyAlignment="1">
      <alignment horizontal="right" indent="1"/>
    </xf>
    <xf numFmtId="167" fontId="6" fillId="5" borderId="1" xfId="667" applyNumberFormat="1" applyFont="1" applyFill="1" applyBorder="1" applyAlignment="1">
      <alignment horizontal="right" indent="1"/>
    </xf>
    <xf numFmtId="3" fontId="6" fillId="3" borderId="1" xfId="0" applyNumberFormat="1" applyFont="1" applyFill="1" applyBorder="1" applyAlignment="1">
      <alignment horizontal="right" indent="1"/>
    </xf>
    <xf numFmtId="167" fontId="6" fillId="3" borderId="1" xfId="0" applyNumberFormat="1" applyFont="1" applyFill="1" applyBorder="1" applyAlignment="1">
      <alignment horizontal="right" indent="1"/>
    </xf>
    <xf numFmtId="167" fontId="6" fillId="3" borderId="1" xfId="667" applyNumberFormat="1" applyFont="1" applyFill="1" applyBorder="1" applyAlignment="1">
      <alignment horizontal="right" indent="1"/>
    </xf>
    <xf numFmtId="0" fontId="6" fillId="5" borderId="1" xfId="0" applyFont="1" applyFill="1" applyBorder="1" applyAlignment="1">
      <alignment horizontal="right" indent="1"/>
    </xf>
    <xf numFmtId="3" fontId="40" fillId="5" borderId="1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167" fontId="6" fillId="3" borderId="6" xfId="0" applyNumberFormat="1" applyFont="1" applyFill="1" applyBorder="1" applyAlignment="1">
      <alignment horizontal="right" indent="1"/>
    </xf>
    <xf numFmtId="0" fontId="6" fillId="3" borderId="6" xfId="0" applyFont="1" applyFill="1" applyBorder="1" applyAlignment="1">
      <alignment horizontal="right" indent="1"/>
    </xf>
    <xf numFmtId="0" fontId="6" fillId="3" borderId="6" xfId="0" quotePrefix="1" applyFont="1" applyFill="1" applyBorder="1" applyAlignment="1">
      <alignment horizontal="right" indent="1"/>
    </xf>
    <xf numFmtId="0" fontId="9" fillId="2" borderId="47" xfId="0" applyFont="1" applyFill="1" applyBorder="1"/>
    <xf numFmtId="0" fontId="9" fillId="2" borderId="4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6" fontId="6" fillId="3" borderId="40" xfId="0" applyNumberFormat="1" applyFont="1" applyFill="1" applyBorder="1" applyAlignment="1">
      <alignment horizontal="right" vertical="center" indent="1"/>
    </xf>
    <xf numFmtId="0" fontId="4" fillId="0" borderId="0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indent="2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26" xfId="0" applyFont="1" applyBorder="1" applyAlignment="1">
      <alignment horizontal="left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5" fontId="44" fillId="3" borderId="2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8" xfId="0" quotePrefix="1" applyFont="1" applyFill="1" applyBorder="1" applyAlignment="1">
      <alignment horizontal="left"/>
    </xf>
    <xf numFmtId="0" fontId="45" fillId="0" borderId="26" xfId="0" quotePrefix="1" applyFont="1" applyFill="1" applyBorder="1" applyAlignment="1">
      <alignment horizontal="left"/>
    </xf>
    <xf numFmtId="0" fontId="11" fillId="4" borderId="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5" fillId="0" borderId="43" xfId="0" applyFont="1" applyBorder="1" applyAlignment="1">
      <alignment horizontal="left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wrapText="1"/>
    </xf>
    <xf numFmtId="0" fontId="13" fillId="2" borderId="57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</cellXfs>
  <cellStyles count="890">
    <cellStyle name="20 % - Akzent1 2" xfId="166"/>
    <cellStyle name="20 % - Akzent2 2" xfId="167"/>
    <cellStyle name="20 % - Akzent3 2" xfId="168"/>
    <cellStyle name="20 % - Akzent4 2" xfId="169"/>
    <cellStyle name="20 % - Akzent5 2" xfId="170"/>
    <cellStyle name="20 % - Akzent6 2" xfId="171"/>
    <cellStyle name="4" xfId="172"/>
    <cellStyle name="4_5225402107005(1)" xfId="173"/>
    <cellStyle name="4_DeckblattNeu" xfId="174"/>
    <cellStyle name="4_III_Tagesbetreuung_2010_Rev1" xfId="175"/>
    <cellStyle name="4_leertabellen_teil_iii" xfId="176"/>
    <cellStyle name="4_Merkmalsuebersicht_neu" xfId="177"/>
    <cellStyle name="4_Tab_III_1_1-10_neu_Endgueltig" xfId="178"/>
    <cellStyle name="4_tabellen_teil_iii_2011_l12" xfId="179"/>
    <cellStyle name="40 % - Akzent1 2" xfId="180"/>
    <cellStyle name="40 % - Akzent2 2" xfId="181"/>
    <cellStyle name="40 % - Akzent3 2" xfId="182"/>
    <cellStyle name="40 % - Akzent4 2" xfId="183"/>
    <cellStyle name="40 % - Akzent5 2" xfId="184"/>
    <cellStyle name="40 % - Akzent6 2" xfId="185"/>
    <cellStyle name="5" xfId="186"/>
    <cellStyle name="5_5225402107005(1)" xfId="187"/>
    <cellStyle name="5_DeckblattNeu" xfId="188"/>
    <cellStyle name="5_III_Tagesbetreuung_2010_Rev1" xfId="189"/>
    <cellStyle name="5_leertabellen_teil_iii" xfId="190"/>
    <cellStyle name="5_Merkmalsuebersicht_neu" xfId="191"/>
    <cellStyle name="5_Tab_III_1_1-10_neu_Endgueltig" xfId="192"/>
    <cellStyle name="5_tabellen_teil_iii_2011_l12" xfId="193"/>
    <cellStyle name="6" xfId="194"/>
    <cellStyle name="6_5225402107005(1)" xfId="195"/>
    <cellStyle name="6_DeckblattNeu" xfId="196"/>
    <cellStyle name="6_III_Tagesbetreuung_2010_Rev1" xfId="197"/>
    <cellStyle name="6_leertabellen_teil_iii" xfId="198"/>
    <cellStyle name="6_Merkmalsuebersicht_neu" xfId="199"/>
    <cellStyle name="6_Tab_III_1_1-10_neu_Endgueltig" xfId="200"/>
    <cellStyle name="6_tabellen_teil_iii_2011_l12" xfId="201"/>
    <cellStyle name="60 % - Akzent1 2" xfId="202"/>
    <cellStyle name="60 % - Akzent2 2" xfId="203"/>
    <cellStyle name="60 % - Akzent3 2" xfId="204"/>
    <cellStyle name="60 % - Akzent4 2" xfId="205"/>
    <cellStyle name="60 % - Akzent5 2" xfId="206"/>
    <cellStyle name="60 % - Akzent6 2" xfId="207"/>
    <cellStyle name="9" xfId="208"/>
    <cellStyle name="9_5225402107005(1)" xfId="209"/>
    <cellStyle name="9_DeckblattNeu" xfId="210"/>
    <cellStyle name="9_III_Tagesbetreuung_2010_Rev1" xfId="211"/>
    <cellStyle name="9_leertabellen_teil_iii" xfId="212"/>
    <cellStyle name="9_Merkmalsuebersicht_neu" xfId="213"/>
    <cellStyle name="9_Tab_III_1_1-10_neu_Endgueltig" xfId="214"/>
    <cellStyle name="9_tabellen_teil_iii_2011_l12" xfId="215"/>
    <cellStyle name="Akzent1 2" xfId="216"/>
    <cellStyle name="Akzent2 2" xfId="217"/>
    <cellStyle name="Akzent3 2" xfId="218"/>
    <cellStyle name="Akzent4 2" xfId="219"/>
    <cellStyle name="Akzent5 2" xfId="220"/>
    <cellStyle name="Akzent6 2" xfId="221"/>
    <cellStyle name="Ausgabe 2" xfId="222"/>
    <cellStyle name="Berechnung 2" xfId="223"/>
    <cellStyle name="Eingabe 2" xfId="224"/>
    <cellStyle name="Ergebnis 2" xfId="225"/>
    <cellStyle name="Erklärender Text 2" xfId="226"/>
    <cellStyle name="Gut 2" xfId="227"/>
    <cellStyle name="Hyperlink" xfId="1" builtinId="8"/>
    <cellStyle name="Hyperlink 2" xfId="228"/>
    <cellStyle name="Hyperlink 3" xfId="229"/>
    <cellStyle name="Hyperlink 4" xfId="230"/>
    <cellStyle name="Komma" xfId="247" builtinId="3"/>
    <cellStyle name="Neutral 2" xfId="231"/>
    <cellStyle name="Notiz 2" xfId="232"/>
    <cellStyle name="Prozent" xfId="667" builtinId="5"/>
    <cellStyle name="Schlecht 2" xfId="233"/>
    <cellStyle name="Standard" xfId="0" builtinId="0"/>
    <cellStyle name="Standard 2" xfId="2"/>
    <cellStyle name="Standard 2 2" xfId="234"/>
    <cellStyle name="Standard 3" xfId="3"/>
    <cellStyle name="Standard 3 2" xfId="235"/>
    <cellStyle name="Standard 4" xfId="236"/>
    <cellStyle name="Standard 5" xfId="237"/>
    <cellStyle name="Standard 6" xfId="238"/>
    <cellStyle name="Standard_Tab_02_Teil3_1_1998" xfId="164"/>
    <cellStyle name="Standard_Tab_02_Teil3_1_2002" xfId="165"/>
    <cellStyle name="style1467306968194" xfId="158"/>
    <cellStyle name="style1467306968429" xfId="157"/>
    <cellStyle name="style1467306968523" xfId="156"/>
    <cellStyle name="style1467306968616" xfId="155"/>
    <cellStyle name="style1467306968726" xfId="154"/>
    <cellStyle name="style1467306968819" xfId="153"/>
    <cellStyle name="style1467306968913" xfId="152"/>
    <cellStyle name="style1467306968991" xfId="151"/>
    <cellStyle name="style1467306969085" xfId="150"/>
    <cellStyle name="style1467306969179" xfId="149"/>
    <cellStyle name="style1467306969257" xfId="148"/>
    <cellStyle name="style1467306969351" xfId="147"/>
    <cellStyle name="style1467306969413" xfId="146"/>
    <cellStyle name="style1467306969476" xfId="145"/>
    <cellStyle name="style1467306969554" xfId="144"/>
    <cellStyle name="style1467306969632" xfId="143"/>
    <cellStyle name="style1467306969694" xfId="142"/>
    <cellStyle name="style1467306969757" xfId="141"/>
    <cellStyle name="style1467306969866" xfId="140"/>
    <cellStyle name="style1467306969944" xfId="139"/>
    <cellStyle name="style1467306970038" xfId="138"/>
    <cellStyle name="style1467306970116" xfId="137"/>
    <cellStyle name="style1467306970210" xfId="136"/>
    <cellStyle name="style1467306970288" xfId="135"/>
    <cellStyle name="style1467306970366" xfId="134"/>
    <cellStyle name="style1467306970460" xfId="133"/>
    <cellStyle name="style1467306970538" xfId="132"/>
    <cellStyle name="style1467306970632" xfId="131"/>
    <cellStyle name="style1467306970710" xfId="130"/>
    <cellStyle name="style1467306970804" xfId="129"/>
    <cellStyle name="style1467306970882" xfId="128"/>
    <cellStyle name="style1467306970944" xfId="127"/>
    <cellStyle name="style1467306971054" xfId="126"/>
    <cellStyle name="style1467306971132" xfId="125"/>
    <cellStyle name="style1467306971210" xfId="124"/>
    <cellStyle name="style1467306971273" xfId="123"/>
    <cellStyle name="style1467306971335" xfId="122"/>
    <cellStyle name="style1467306971398" xfId="121"/>
    <cellStyle name="style1467306971491" xfId="120"/>
    <cellStyle name="style1467306971569" xfId="119"/>
    <cellStyle name="style1467306971663" xfId="118"/>
    <cellStyle name="style1467306971757" xfId="117"/>
    <cellStyle name="style1467306971835" xfId="116"/>
    <cellStyle name="style1467306971929" xfId="115"/>
    <cellStyle name="style1467306972023" xfId="114"/>
    <cellStyle name="style1467306972101" xfId="113"/>
    <cellStyle name="style1467306972382" xfId="112"/>
    <cellStyle name="style1467306972445" xfId="111"/>
    <cellStyle name="style1467306973273" xfId="110"/>
    <cellStyle name="style1467306973523" xfId="109"/>
    <cellStyle name="style1467306973601" xfId="108"/>
    <cellStyle name="style1467306973695" xfId="107"/>
    <cellStyle name="style1467306973773" xfId="106"/>
    <cellStyle name="style1467306973835" xfId="105"/>
    <cellStyle name="style1467306973898" xfId="104"/>
    <cellStyle name="style1467306973991" xfId="103"/>
    <cellStyle name="style1467306974070" xfId="102"/>
    <cellStyle name="style1467306974163" xfId="101"/>
    <cellStyle name="style1467306974226" xfId="100"/>
    <cellStyle name="style1467306974320" xfId="99"/>
    <cellStyle name="style1467306974398" xfId="98"/>
    <cellStyle name="style1467306974523" xfId="97"/>
    <cellStyle name="style1467306975054" xfId="96"/>
    <cellStyle name="style1467306975132" xfId="95"/>
    <cellStyle name="style1467306975195" xfId="94"/>
    <cellStyle name="style1467306975257" xfId="93"/>
    <cellStyle name="style1467306975320" xfId="92"/>
    <cellStyle name="style1467306975382" xfId="91"/>
    <cellStyle name="style1467306975460" xfId="90"/>
    <cellStyle name="style1467306976726" xfId="89"/>
    <cellStyle name="style1467306976788" xfId="88"/>
    <cellStyle name="style1467306977116" xfId="87"/>
    <cellStyle name="style1467306977210" xfId="86"/>
    <cellStyle name="style1467306977273" xfId="85"/>
    <cellStyle name="style1467306977335" xfId="84"/>
    <cellStyle name="style1467306977445" xfId="159"/>
    <cellStyle name="style1467306977507" xfId="160"/>
    <cellStyle name="style1467306980101" xfId="161"/>
    <cellStyle name="style1467306980273" xfId="162"/>
    <cellStyle name="style1467306981038" xfId="163"/>
    <cellStyle name="style1467307033164" xfId="407"/>
    <cellStyle name="style1467307033336" xfId="408"/>
    <cellStyle name="style1467307033477" xfId="409"/>
    <cellStyle name="style1467307033602" xfId="410"/>
    <cellStyle name="style1467307033758" xfId="411"/>
    <cellStyle name="style1467307033930" xfId="412"/>
    <cellStyle name="style1467307034211" xfId="413"/>
    <cellStyle name="style1467307034305" xfId="414"/>
    <cellStyle name="style1467307034398" xfId="415"/>
    <cellStyle name="style1467307034523" xfId="416"/>
    <cellStyle name="style1467307034617" xfId="417"/>
    <cellStyle name="style1467307034727" xfId="418"/>
    <cellStyle name="style1467307034820" xfId="419"/>
    <cellStyle name="style1467307034945" xfId="420"/>
    <cellStyle name="style1467307035117" xfId="421"/>
    <cellStyle name="style1467307035242" xfId="422"/>
    <cellStyle name="style1467307035352" xfId="423"/>
    <cellStyle name="style1467307035430" xfId="424"/>
    <cellStyle name="style1467307035492" xfId="425"/>
    <cellStyle name="style1467307035586" xfId="426"/>
    <cellStyle name="style1467307035758" xfId="427"/>
    <cellStyle name="style1467307035898" xfId="428"/>
    <cellStyle name="style1467307035992" xfId="429"/>
    <cellStyle name="style1467307036086" xfId="430"/>
    <cellStyle name="style1467307036180" xfId="431"/>
    <cellStyle name="style1467307036258" xfId="432"/>
    <cellStyle name="style1467307036445" xfId="433"/>
    <cellStyle name="style1467307036586" xfId="434"/>
    <cellStyle name="style1467307036680" xfId="435"/>
    <cellStyle name="style1467307036852" xfId="436"/>
    <cellStyle name="style1467307037008" xfId="437"/>
    <cellStyle name="style1467307037086" xfId="438"/>
    <cellStyle name="style1467307037242" xfId="439"/>
    <cellStyle name="style1467307037398" xfId="440"/>
    <cellStyle name="style1467307037508" xfId="441"/>
    <cellStyle name="style1467307037648" xfId="442"/>
    <cellStyle name="style1467307037758" xfId="443"/>
    <cellStyle name="style1467307037898" xfId="444"/>
    <cellStyle name="style1467307038102" xfId="445"/>
    <cellStyle name="style1467307038273" xfId="446"/>
    <cellStyle name="style1467307038430" xfId="447"/>
    <cellStyle name="style1467307038602" xfId="448"/>
    <cellStyle name="style1467307038758" xfId="449"/>
    <cellStyle name="style1467307038945" xfId="450"/>
    <cellStyle name="style1467307039180" xfId="451"/>
    <cellStyle name="style1467307039336" xfId="452"/>
    <cellStyle name="style1467307039742" xfId="453"/>
    <cellStyle name="style1467307039852" xfId="454"/>
    <cellStyle name="style1467307041227" xfId="455"/>
    <cellStyle name="style1467307041383" xfId="456"/>
    <cellStyle name="style1467307041555" xfId="457"/>
    <cellStyle name="style1467307041711" xfId="458"/>
    <cellStyle name="style1467307041883" xfId="459"/>
    <cellStyle name="style1467307042008" xfId="460"/>
    <cellStyle name="style1467307042133" xfId="461"/>
    <cellStyle name="style1467307042289" xfId="462"/>
    <cellStyle name="style1467307042461" xfId="463"/>
    <cellStyle name="style1467307042570" xfId="464"/>
    <cellStyle name="style1467307042649" xfId="465"/>
    <cellStyle name="style1467307042727" xfId="466"/>
    <cellStyle name="style1467307042836" xfId="467"/>
    <cellStyle name="style1467307043039" xfId="468"/>
    <cellStyle name="style1467307044055" xfId="469"/>
    <cellStyle name="style1467307044180" xfId="470"/>
    <cellStyle name="style1467307044305" xfId="471"/>
    <cellStyle name="style1467307044430" xfId="472"/>
    <cellStyle name="style1467307044555" xfId="473"/>
    <cellStyle name="style1467307044664" xfId="474"/>
    <cellStyle name="style1467307044789" xfId="475"/>
    <cellStyle name="style1467307046477" xfId="476"/>
    <cellStyle name="style1467307046539" xfId="477"/>
    <cellStyle name="style1467307046992" xfId="478"/>
    <cellStyle name="style1467307047180" xfId="479"/>
    <cellStyle name="style1467307047305" xfId="480"/>
    <cellStyle name="style1467307047414" xfId="481"/>
    <cellStyle name="style1467307047633" xfId="482"/>
    <cellStyle name="style1467307047758" xfId="483"/>
    <cellStyle name="style1467307050899" xfId="484"/>
    <cellStyle name="style1467307051024" xfId="485"/>
    <cellStyle name="style1467307056539" xfId="486"/>
    <cellStyle name="style1467307101649" xfId="319"/>
    <cellStyle name="style1467307101759" xfId="328"/>
    <cellStyle name="style1467307101946" xfId="329"/>
    <cellStyle name="style1467307102071" xfId="330"/>
    <cellStyle name="style1467307102227" xfId="331"/>
    <cellStyle name="style1467307102399" xfId="332"/>
    <cellStyle name="style1467307102571" xfId="333"/>
    <cellStyle name="style1467307102743" xfId="334"/>
    <cellStyle name="style1467307102899" xfId="335"/>
    <cellStyle name="style1467307103071" xfId="336"/>
    <cellStyle name="style1467307103196" xfId="337"/>
    <cellStyle name="style1467307103352" xfId="338"/>
    <cellStyle name="style1467307103477" xfId="339"/>
    <cellStyle name="style1467307103587" xfId="340"/>
    <cellStyle name="style1467307103759" xfId="341"/>
    <cellStyle name="style1467307103884" xfId="342"/>
    <cellStyle name="style1467307104009" xfId="343"/>
    <cellStyle name="style1467307104118" xfId="344"/>
    <cellStyle name="style1467307104243" xfId="345"/>
    <cellStyle name="style1467307104399" xfId="346"/>
    <cellStyle name="style1467307104571" xfId="347"/>
    <cellStyle name="style1467307104743" xfId="348"/>
    <cellStyle name="style1467307104899" xfId="349"/>
    <cellStyle name="style1467307105071" xfId="350"/>
    <cellStyle name="style1467307105227" xfId="351"/>
    <cellStyle name="style1467307105384" xfId="352"/>
    <cellStyle name="style1467307105556" xfId="353"/>
    <cellStyle name="style1467307105712" xfId="354"/>
    <cellStyle name="style1467307105884" xfId="355"/>
    <cellStyle name="style1467307106040" xfId="356"/>
    <cellStyle name="style1467307106259" xfId="357"/>
    <cellStyle name="style1467307106368" xfId="358"/>
    <cellStyle name="style1467307106556" xfId="359"/>
    <cellStyle name="style1467307106712" xfId="360"/>
    <cellStyle name="style1467307106837" xfId="361"/>
    <cellStyle name="style1467307106962" xfId="362"/>
    <cellStyle name="style1467307107071" xfId="363"/>
    <cellStyle name="style1467307107212" xfId="364"/>
    <cellStyle name="style1467307107384" xfId="365"/>
    <cellStyle name="style1467307107540" xfId="366"/>
    <cellStyle name="style1467307107696" xfId="367"/>
    <cellStyle name="style1467307107868" xfId="368"/>
    <cellStyle name="style1467307108024" xfId="369"/>
    <cellStyle name="style1467307108212" xfId="370"/>
    <cellStyle name="style1467307108368" xfId="371"/>
    <cellStyle name="style1467307108540" xfId="372"/>
    <cellStyle name="style1467307109071" xfId="373"/>
    <cellStyle name="style1467307109196" xfId="374"/>
    <cellStyle name="style1467307110103" xfId="375"/>
    <cellStyle name="style1467307110181" xfId="376"/>
    <cellStyle name="style1467307110274" xfId="377"/>
    <cellStyle name="style1467307110384" xfId="378"/>
    <cellStyle name="style1467307110509" xfId="379"/>
    <cellStyle name="style1467307110571" xfId="380"/>
    <cellStyle name="style1467307110712" xfId="381"/>
    <cellStyle name="style1467307110806" xfId="382"/>
    <cellStyle name="style1467307110978" xfId="383"/>
    <cellStyle name="style1467307111149" xfId="384"/>
    <cellStyle name="style1467307111274" xfId="385"/>
    <cellStyle name="style1467307111446" xfId="386"/>
    <cellStyle name="style1467307111618" xfId="387"/>
    <cellStyle name="style1467307111821" xfId="388"/>
    <cellStyle name="style1467307112868" xfId="389"/>
    <cellStyle name="style1467307112993" xfId="390"/>
    <cellStyle name="style1467307113118" xfId="391"/>
    <cellStyle name="style1467307113228" xfId="392"/>
    <cellStyle name="style1467307113353" xfId="393"/>
    <cellStyle name="style1467307113478" xfId="394"/>
    <cellStyle name="style1467307113603" xfId="395"/>
    <cellStyle name="style1467307115571" xfId="396"/>
    <cellStyle name="style1467307115696" xfId="397"/>
    <cellStyle name="style1467307116087" xfId="398"/>
    <cellStyle name="style1467307116259" xfId="399"/>
    <cellStyle name="style1467307116384" xfId="400"/>
    <cellStyle name="style1467307116509" xfId="401"/>
    <cellStyle name="style1467307116681" xfId="402"/>
    <cellStyle name="style1467307116806" xfId="403"/>
    <cellStyle name="style1467307119884" xfId="404"/>
    <cellStyle name="style1467307120009" xfId="405"/>
    <cellStyle name="style1467307125540" xfId="406"/>
    <cellStyle name="style1467307173728" xfId="327"/>
    <cellStyle name="style1467307173838" xfId="326"/>
    <cellStyle name="style1467307173963" xfId="325"/>
    <cellStyle name="style1467307174088" xfId="324"/>
    <cellStyle name="style1467307174260" xfId="323"/>
    <cellStyle name="style1467307174369" xfId="322"/>
    <cellStyle name="style1467307174494" xfId="321"/>
    <cellStyle name="style1467307174666" xfId="320"/>
    <cellStyle name="style1467307174838" xfId="317"/>
    <cellStyle name="style1467307174994" xfId="316"/>
    <cellStyle name="style1467307175150" xfId="315"/>
    <cellStyle name="style1467307175322" xfId="314"/>
    <cellStyle name="style1467307175431" xfId="313"/>
    <cellStyle name="style1467307175572" xfId="312"/>
    <cellStyle name="style1467307175728" xfId="311"/>
    <cellStyle name="style1467307175853" xfId="310"/>
    <cellStyle name="style1467307175978" xfId="309"/>
    <cellStyle name="style1467307176119" xfId="308"/>
    <cellStyle name="style1467307176244" xfId="307"/>
    <cellStyle name="style1467307176385" xfId="306"/>
    <cellStyle name="style1467307176541" xfId="305"/>
    <cellStyle name="style1467307176713" xfId="304"/>
    <cellStyle name="style1467307176869" xfId="303"/>
    <cellStyle name="style1467307177135" xfId="302"/>
    <cellStyle name="style1467307177291" xfId="301"/>
    <cellStyle name="style1467307177447" xfId="300"/>
    <cellStyle name="style1467307177619" xfId="299"/>
    <cellStyle name="style1467307177775" xfId="298"/>
    <cellStyle name="style1467307177853" xfId="297"/>
    <cellStyle name="style1467307177947" xfId="296"/>
    <cellStyle name="style1467307178057" xfId="295"/>
    <cellStyle name="style1467307178182" xfId="294"/>
    <cellStyle name="style1467307178353" xfId="293"/>
    <cellStyle name="style1467307178494" xfId="292"/>
    <cellStyle name="style1467307178619" xfId="291"/>
    <cellStyle name="style1467307178744" xfId="290"/>
    <cellStyle name="style1467307178869" xfId="289"/>
    <cellStyle name="style1467307179010" xfId="288"/>
    <cellStyle name="style1467307179166" xfId="287"/>
    <cellStyle name="style1467307179338" xfId="286"/>
    <cellStyle name="style1467307179494" xfId="285"/>
    <cellStyle name="style1467307179650" xfId="284"/>
    <cellStyle name="style1467307179822" xfId="283"/>
    <cellStyle name="style1467307180010" xfId="282"/>
    <cellStyle name="style1467307180166" xfId="281"/>
    <cellStyle name="style1467307180338" xfId="280"/>
    <cellStyle name="style1467307180869" xfId="279"/>
    <cellStyle name="style1467307180994" xfId="278"/>
    <cellStyle name="style1467307182541" xfId="277"/>
    <cellStyle name="style1467307182666" xfId="276"/>
    <cellStyle name="style1467307182822" xfId="275"/>
    <cellStyle name="style1467307182978" xfId="274"/>
    <cellStyle name="style1467307183166" xfId="273"/>
    <cellStyle name="style1467307183244" xfId="272"/>
    <cellStyle name="style1467307183322" xfId="271"/>
    <cellStyle name="style1467307183525" xfId="270"/>
    <cellStyle name="style1467307183619" xfId="269"/>
    <cellStyle name="style1467307183728" xfId="268"/>
    <cellStyle name="style1467307183807" xfId="267"/>
    <cellStyle name="style1467307183978" xfId="266"/>
    <cellStyle name="style1467307184135" xfId="265"/>
    <cellStyle name="style1467307184338" xfId="264"/>
    <cellStyle name="style1467307185275" xfId="263"/>
    <cellStyle name="style1467307185353" xfId="262"/>
    <cellStyle name="style1467307185463" xfId="261"/>
    <cellStyle name="style1467307185588" xfId="260"/>
    <cellStyle name="style1467307185713" xfId="259"/>
    <cellStyle name="style1467307185838" xfId="258"/>
    <cellStyle name="style1467307185963" xfId="257"/>
    <cellStyle name="style1467307188354" xfId="256"/>
    <cellStyle name="style1467307188479" xfId="255"/>
    <cellStyle name="style1467307189088" xfId="254"/>
    <cellStyle name="style1467307189275" xfId="253"/>
    <cellStyle name="style1467307189400" xfId="252"/>
    <cellStyle name="style1467307189510" xfId="251"/>
    <cellStyle name="style1467307189697" xfId="250"/>
    <cellStyle name="style1467307189822" xfId="249"/>
    <cellStyle name="style1467307192775" xfId="248"/>
    <cellStyle name="style1467307192916" xfId="318"/>
    <cellStyle name="style1467307233948" xfId="4"/>
    <cellStyle name="style1467307234057" xfId="5"/>
    <cellStyle name="style1467307234135" xfId="6"/>
    <cellStyle name="style1467307234198" xfId="7"/>
    <cellStyle name="style1467307234276" xfId="8"/>
    <cellStyle name="style1467307234370" xfId="9"/>
    <cellStyle name="style1467307234510" xfId="10"/>
    <cellStyle name="style1467307234667" xfId="11"/>
    <cellStyle name="style1467307234823" xfId="12"/>
    <cellStyle name="style1467307234979" xfId="13"/>
    <cellStyle name="style1467307235135" xfId="14"/>
    <cellStyle name="style1467307235245" xfId="15"/>
    <cellStyle name="style1467307235323" xfId="16"/>
    <cellStyle name="style1467307235432" xfId="17"/>
    <cellStyle name="style1467307235604" xfId="18"/>
    <cellStyle name="style1467307235729" xfId="19"/>
    <cellStyle name="style1467307235854" xfId="20"/>
    <cellStyle name="style1467307235979" xfId="21"/>
    <cellStyle name="style1467307236104" xfId="22"/>
    <cellStyle name="style1467307236260" xfId="23"/>
    <cellStyle name="style1467307236370" xfId="24"/>
    <cellStyle name="style1467307236526" xfId="25"/>
    <cellStyle name="style1467307236682" xfId="26"/>
    <cellStyle name="style1467307236854" xfId="27"/>
    <cellStyle name="style1467307237010" xfId="28"/>
    <cellStyle name="style1467307237182" xfId="29"/>
    <cellStyle name="style1467307237339" xfId="30"/>
    <cellStyle name="style1467307237495" xfId="31"/>
    <cellStyle name="style1467307237667" xfId="32"/>
    <cellStyle name="style1467307237839" xfId="33"/>
    <cellStyle name="style1467307238010" xfId="34"/>
    <cellStyle name="style1467307238135" xfId="35"/>
    <cellStyle name="style1467307238292" xfId="36"/>
    <cellStyle name="style1467307238432" xfId="37"/>
    <cellStyle name="style1467307238557" xfId="38"/>
    <cellStyle name="style1467307238682" xfId="39"/>
    <cellStyle name="style1467307238807" xfId="40"/>
    <cellStyle name="style1467307239010" xfId="41"/>
    <cellStyle name="style1467307239182" xfId="42"/>
    <cellStyle name="style1467307239339" xfId="43"/>
    <cellStyle name="style1467307239510" xfId="44"/>
    <cellStyle name="style1467307239667" xfId="45"/>
    <cellStyle name="style1467307239823" xfId="46"/>
    <cellStyle name="style1467307240010" xfId="47"/>
    <cellStyle name="style1467307240182" xfId="48"/>
    <cellStyle name="style1467307240339" xfId="49"/>
    <cellStyle name="style1467307240839" xfId="50"/>
    <cellStyle name="style1467307240964" xfId="51"/>
    <cellStyle name="style1467307242698" xfId="52"/>
    <cellStyle name="style1467307242870" xfId="53"/>
    <cellStyle name="style1467307243026" xfId="54"/>
    <cellStyle name="style1467307243182" xfId="55"/>
    <cellStyle name="style1467307243354" xfId="56"/>
    <cellStyle name="style1467307243479" xfId="57"/>
    <cellStyle name="style1467307243589" xfId="58"/>
    <cellStyle name="style1467307243760" xfId="59"/>
    <cellStyle name="style1467307243932" xfId="60"/>
    <cellStyle name="style1467307244104" xfId="61"/>
    <cellStyle name="style1467307244245" xfId="62"/>
    <cellStyle name="style1467307244401" xfId="63"/>
    <cellStyle name="style1467307244573" xfId="64"/>
    <cellStyle name="style1467307244776" xfId="65"/>
    <cellStyle name="style1467307246073" xfId="66"/>
    <cellStyle name="style1467307246198" xfId="67"/>
    <cellStyle name="style1467307246307" xfId="68"/>
    <cellStyle name="style1467307246432" xfId="69"/>
    <cellStyle name="style1467307246557" xfId="70"/>
    <cellStyle name="style1467307246682" xfId="71"/>
    <cellStyle name="style1467307246807" xfId="72"/>
    <cellStyle name="style1467307249261" xfId="73"/>
    <cellStyle name="style1467307249386" xfId="74"/>
    <cellStyle name="style1467307250011" xfId="75"/>
    <cellStyle name="style1467307250198" xfId="76"/>
    <cellStyle name="style1467307250323" xfId="77"/>
    <cellStyle name="style1467307250448" xfId="78"/>
    <cellStyle name="style1467307250620" xfId="79"/>
    <cellStyle name="style1467307250745" xfId="80"/>
    <cellStyle name="style1467307257917" xfId="81"/>
    <cellStyle name="style1467307258011" xfId="82"/>
    <cellStyle name="style1467307259448" xfId="83"/>
    <cellStyle name="style1471439509416" xfId="578"/>
    <cellStyle name="style1471439509682" xfId="579"/>
    <cellStyle name="style1471439509854" xfId="580"/>
    <cellStyle name="style1471439510057" xfId="581"/>
    <cellStyle name="style1471439510291" xfId="582"/>
    <cellStyle name="style1471439510494" xfId="583"/>
    <cellStyle name="style1471439510666" xfId="584"/>
    <cellStyle name="style1471439510901" xfId="585"/>
    <cellStyle name="style1471439511151" xfId="586"/>
    <cellStyle name="style1471439511369" xfId="587"/>
    <cellStyle name="style1471439511557" xfId="588"/>
    <cellStyle name="style1471439511682" xfId="589"/>
    <cellStyle name="style1471439511807" xfId="590"/>
    <cellStyle name="style1471439512010" xfId="591"/>
    <cellStyle name="style1471439512229" xfId="592"/>
    <cellStyle name="style1471439512385" xfId="593"/>
    <cellStyle name="style1471439512541" xfId="594"/>
    <cellStyle name="style1471439512760" xfId="595"/>
    <cellStyle name="style1471439512916" xfId="596"/>
    <cellStyle name="style1471439513073" xfId="597"/>
    <cellStyle name="style1471439513260" xfId="598"/>
    <cellStyle name="style1471439513463" xfId="599"/>
    <cellStyle name="style1471439513588" xfId="600"/>
    <cellStyle name="style1471439513698" xfId="601"/>
    <cellStyle name="style1471439513901" xfId="602"/>
    <cellStyle name="style1471439514119" xfId="603"/>
    <cellStyle name="style1471439514338" xfId="604"/>
    <cellStyle name="style1471439514541" xfId="605"/>
    <cellStyle name="style1471439514682" xfId="606"/>
    <cellStyle name="style1471439514791" xfId="607"/>
    <cellStyle name="style1471439514901" xfId="608"/>
    <cellStyle name="style1471439515026" xfId="609"/>
    <cellStyle name="style1471439515135" xfId="610"/>
    <cellStyle name="style1471439515244" xfId="611"/>
    <cellStyle name="style1471439515369" xfId="612"/>
    <cellStyle name="style1471439515479" xfId="613"/>
    <cellStyle name="style1471439515588" xfId="614"/>
    <cellStyle name="style1471439515713" xfId="615"/>
    <cellStyle name="style1471439515823" xfId="616"/>
    <cellStyle name="style1471439515932" xfId="617"/>
    <cellStyle name="style1471439516026" xfId="618"/>
    <cellStyle name="style1471439516151" xfId="619"/>
    <cellStyle name="style1471439516323" xfId="620"/>
    <cellStyle name="style1471439516541" xfId="621"/>
    <cellStyle name="style1471439516745" xfId="622"/>
    <cellStyle name="style1471439516963" xfId="623"/>
    <cellStyle name="style1471439517182" xfId="624"/>
    <cellStyle name="style1471439517338" xfId="625"/>
    <cellStyle name="style1471439517526" xfId="626"/>
    <cellStyle name="style1471439517745" xfId="627"/>
    <cellStyle name="style1471439517901" xfId="628"/>
    <cellStyle name="style1471439518026" xfId="629"/>
    <cellStyle name="style1471439518182" xfId="630"/>
    <cellStyle name="style1471439518354" xfId="631"/>
    <cellStyle name="style1471439518526" xfId="632"/>
    <cellStyle name="style1471439518760" xfId="633"/>
    <cellStyle name="style1471439518901" xfId="634"/>
    <cellStyle name="style1471439519026" xfId="635"/>
    <cellStyle name="style1471439519151" xfId="636"/>
    <cellStyle name="style1471439519323" xfId="637"/>
    <cellStyle name="style1471439519510" xfId="638"/>
    <cellStyle name="style1471439519729" xfId="639"/>
    <cellStyle name="style1471439519948" xfId="640"/>
    <cellStyle name="style1471439520166" xfId="641"/>
    <cellStyle name="style1471439520448" xfId="642"/>
    <cellStyle name="style1471439520620" xfId="643"/>
    <cellStyle name="style1471439520807" xfId="644"/>
    <cellStyle name="style1471439521026" xfId="645"/>
    <cellStyle name="style1471439521307" xfId="646"/>
    <cellStyle name="style1471439521526" xfId="647"/>
    <cellStyle name="style1471439521745" xfId="648"/>
    <cellStyle name="style1471439521963" xfId="649"/>
    <cellStyle name="style1471439522401" xfId="650"/>
    <cellStyle name="style1471439522510" xfId="651"/>
    <cellStyle name="style1471439522620" xfId="652"/>
    <cellStyle name="style1471439522745" xfId="653"/>
    <cellStyle name="style1471439523088" xfId="654"/>
    <cellStyle name="style1471439523260" xfId="655"/>
    <cellStyle name="style1471439523448" xfId="656"/>
    <cellStyle name="style1471439523995" xfId="657"/>
    <cellStyle name="style1471439524213" xfId="658"/>
    <cellStyle name="style1471439524432" xfId="659"/>
    <cellStyle name="style1471439524651" xfId="660"/>
    <cellStyle name="style1471439524854" xfId="661"/>
    <cellStyle name="style1471439524963" xfId="662"/>
    <cellStyle name="style1471439525088" xfId="663"/>
    <cellStyle name="style1471439525213" xfId="664"/>
    <cellStyle name="style1471439525651" xfId="665"/>
    <cellStyle name="style1471439525745" xfId="666"/>
    <cellStyle name="style1471439567214" xfId="487"/>
    <cellStyle name="style1471439567511" xfId="488"/>
    <cellStyle name="style1471439567667" xfId="489"/>
    <cellStyle name="style1471439567870" xfId="490"/>
    <cellStyle name="style1471439568089" xfId="491"/>
    <cellStyle name="style1471439568308" xfId="492"/>
    <cellStyle name="style1471439568402" xfId="493"/>
    <cellStyle name="style1471439568542" xfId="494"/>
    <cellStyle name="style1471439568652" xfId="495"/>
    <cellStyle name="style1471439568792" xfId="496"/>
    <cellStyle name="style1471439568964" xfId="497"/>
    <cellStyle name="style1471439569152" xfId="498"/>
    <cellStyle name="style1471439569355" xfId="499"/>
    <cellStyle name="style1471439569574" xfId="500"/>
    <cellStyle name="style1471439569792" xfId="501"/>
    <cellStyle name="style1471439569949" xfId="502"/>
    <cellStyle name="style1471439570121" xfId="503"/>
    <cellStyle name="style1471439570339" xfId="504"/>
    <cellStyle name="style1471439570496" xfId="505"/>
    <cellStyle name="style1471439570714" xfId="506"/>
    <cellStyle name="style1471439570902" xfId="507"/>
    <cellStyle name="style1471439571011" xfId="508"/>
    <cellStyle name="style1471439571167" xfId="509"/>
    <cellStyle name="style1471439571386" xfId="510"/>
    <cellStyle name="style1471439571605" xfId="511"/>
    <cellStyle name="style1471439571824" xfId="512"/>
    <cellStyle name="style1471439572042" xfId="513"/>
    <cellStyle name="style1471439572261" xfId="514"/>
    <cellStyle name="style1471439572464" xfId="515"/>
    <cellStyle name="style1471439572683" xfId="516"/>
    <cellStyle name="style1471439572902" xfId="517"/>
    <cellStyle name="style1471439573121" xfId="518"/>
    <cellStyle name="style1471439573339" xfId="519"/>
    <cellStyle name="style1471439573558" xfId="520"/>
    <cellStyle name="style1471439573777" xfId="521"/>
    <cellStyle name="style1471439573980" xfId="522"/>
    <cellStyle name="style1471439574199" xfId="523"/>
    <cellStyle name="style1471439574402" xfId="524"/>
    <cellStyle name="style1471439574636" xfId="525"/>
    <cellStyle name="style1471439574839" xfId="526"/>
    <cellStyle name="style1471439574996" xfId="527"/>
    <cellStyle name="style1471439575152" xfId="528"/>
    <cellStyle name="style1471439575324" xfId="529"/>
    <cellStyle name="style1471439575527" xfId="530"/>
    <cellStyle name="style1471439575746" xfId="531"/>
    <cellStyle name="style1471439575964" xfId="532"/>
    <cellStyle name="style1471439576183" xfId="533"/>
    <cellStyle name="style1471439576339" xfId="534"/>
    <cellStyle name="style1471439576511" xfId="535"/>
    <cellStyle name="style1471439576730" xfId="536"/>
    <cellStyle name="style1471439576949" xfId="537"/>
    <cellStyle name="style1471439577136" xfId="538"/>
    <cellStyle name="style1471439577246" xfId="539"/>
    <cellStyle name="style1471439577402" xfId="540"/>
    <cellStyle name="style1471439577605" xfId="541"/>
    <cellStyle name="style1471439577839" xfId="542"/>
    <cellStyle name="style1471439578058" xfId="543"/>
    <cellStyle name="style1471439578277" xfId="544"/>
    <cellStyle name="style1471439578480" xfId="545"/>
    <cellStyle name="style1471439578699" xfId="546"/>
    <cellStyle name="style1471439578918" xfId="547"/>
    <cellStyle name="style1471439579136" xfId="548"/>
    <cellStyle name="style1471439579339" xfId="549"/>
    <cellStyle name="style1471439579543" xfId="550"/>
    <cellStyle name="style1471439579714" xfId="551"/>
    <cellStyle name="style1471439579902" xfId="552"/>
    <cellStyle name="style1471439580105" xfId="553"/>
    <cellStyle name="style1471439580324" xfId="554"/>
    <cellStyle name="style1471439580605" xfId="555"/>
    <cellStyle name="style1471439580761" xfId="556"/>
    <cellStyle name="style1471439580964" xfId="557"/>
    <cellStyle name="style1471439581183" xfId="558"/>
    <cellStyle name="style1471439581590" xfId="559"/>
    <cellStyle name="style1471439581761" xfId="560"/>
    <cellStyle name="style1471439581918" xfId="561"/>
    <cellStyle name="style1471439582261" xfId="562"/>
    <cellStyle name="style1471439582480" xfId="563"/>
    <cellStyle name="style1471439582730" xfId="564"/>
    <cellStyle name="style1471439583246" xfId="565"/>
    <cellStyle name="style1471439583465" xfId="566"/>
    <cellStyle name="style1471439583683" xfId="567"/>
    <cellStyle name="style1471439583886" xfId="568"/>
    <cellStyle name="style1471439584121" xfId="569"/>
    <cellStyle name="style1471439584324" xfId="570"/>
    <cellStyle name="style1471439584543" xfId="571"/>
    <cellStyle name="style1471439584761" xfId="572"/>
    <cellStyle name="style1471439585433" xfId="573"/>
    <cellStyle name="style1471439586074" xfId="574"/>
    <cellStyle name="style1471439586824" xfId="575"/>
    <cellStyle name="style1471439588262" xfId="576"/>
    <cellStyle name="style1471439588387" xfId="577"/>
    <cellStyle name="style1475238031386" xfId="742"/>
    <cellStyle name="style1475238031729" xfId="743"/>
    <cellStyle name="style1475238031886" xfId="744"/>
    <cellStyle name="style1475238032058" xfId="745"/>
    <cellStyle name="style1475238032214" xfId="746"/>
    <cellStyle name="style1475238032386" xfId="747"/>
    <cellStyle name="style1475238032526" xfId="748"/>
    <cellStyle name="style1475238032714" xfId="749"/>
    <cellStyle name="style1475238032870" xfId="750"/>
    <cellStyle name="style1475238033026" xfId="751"/>
    <cellStyle name="style1475238033198" xfId="752"/>
    <cellStyle name="style1475238033370" xfId="753"/>
    <cellStyle name="style1475238033511" xfId="754"/>
    <cellStyle name="style1475238033651" xfId="755"/>
    <cellStyle name="style1475238033808" xfId="756"/>
    <cellStyle name="style1475238033917" xfId="757"/>
    <cellStyle name="style1475238034026" xfId="758"/>
    <cellStyle name="style1475238034167" xfId="759"/>
    <cellStyle name="style1475238034308" xfId="760"/>
    <cellStyle name="style1475238034448" xfId="761"/>
    <cellStyle name="style1475238034589" xfId="762"/>
    <cellStyle name="style1475238034730" xfId="763"/>
    <cellStyle name="style1475238034870" xfId="764"/>
    <cellStyle name="style1475238035042" xfId="765"/>
    <cellStyle name="style1475238035214" xfId="766"/>
    <cellStyle name="style1475238035355" xfId="767"/>
    <cellStyle name="style1475238035542" xfId="768"/>
    <cellStyle name="style1475238035698" xfId="769"/>
    <cellStyle name="style1475238035855" xfId="770"/>
    <cellStyle name="style1475238035995" xfId="771"/>
    <cellStyle name="style1475238036151" xfId="772"/>
    <cellStyle name="style1475238036355" xfId="773"/>
    <cellStyle name="style1475238036526" xfId="774"/>
    <cellStyle name="style1475238036683" xfId="775"/>
    <cellStyle name="style1475238036808" xfId="776"/>
    <cellStyle name="style1475238036948" xfId="777"/>
    <cellStyle name="style1475238037089" xfId="778"/>
    <cellStyle name="style1475238037214" xfId="779"/>
    <cellStyle name="style1475238037401" xfId="780"/>
    <cellStyle name="style1475238037526" xfId="781"/>
    <cellStyle name="style1475238037651" xfId="782"/>
    <cellStyle name="style1475238037761" xfId="783"/>
    <cellStyle name="style1475238037855" xfId="784"/>
    <cellStyle name="style1475238038011" xfId="785"/>
    <cellStyle name="style1475238038183" xfId="786"/>
    <cellStyle name="style1475238038417" xfId="787"/>
    <cellStyle name="style1475238038589" xfId="788"/>
    <cellStyle name="style1475238038714" xfId="789"/>
    <cellStyle name="style1475238038855" xfId="790"/>
    <cellStyle name="style1475238038980" xfId="791"/>
    <cellStyle name="style1475238039136" xfId="792"/>
    <cellStyle name="style1475238039355" xfId="793"/>
    <cellStyle name="style1475238039480" xfId="794"/>
    <cellStyle name="style1475238039651" xfId="795"/>
    <cellStyle name="style1475238039808" xfId="796"/>
    <cellStyle name="style1475238040011" xfId="797"/>
    <cellStyle name="style1475238040198" xfId="798"/>
    <cellStyle name="style1475238040417" xfId="799"/>
    <cellStyle name="style1475238040651" xfId="800"/>
    <cellStyle name="style1475238040823" xfId="801"/>
    <cellStyle name="style1475238040948" xfId="802"/>
    <cellStyle name="style1475238041089" xfId="803"/>
    <cellStyle name="style1475238041214" xfId="804"/>
    <cellStyle name="style1475238041339" xfId="805"/>
    <cellStyle name="style1475238041464" xfId="806"/>
    <cellStyle name="style1475238041589" xfId="807"/>
    <cellStyle name="style1475238041714" xfId="808"/>
    <cellStyle name="style1475238041870" xfId="809"/>
    <cellStyle name="style1475238042042" xfId="810"/>
    <cellStyle name="style1475238042167" xfId="811"/>
    <cellStyle name="style1475238042292" xfId="812"/>
    <cellStyle name="style1475238042417" xfId="668"/>
    <cellStyle name="style1475238186122" xfId="741"/>
    <cellStyle name="style1475238225654" xfId="669"/>
    <cellStyle name="style1475238225810" xfId="670"/>
    <cellStyle name="style1475238225904" xfId="671"/>
    <cellStyle name="style1475238226123" xfId="672"/>
    <cellStyle name="style1475238226388" xfId="673"/>
    <cellStyle name="style1475238226607" xfId="674"/>
    <cellStyle name="style1475238226763" xfId="675"/>
    <cellStyle name="style1475238227013" xfId="676"/>
    <cellStyle name="style1475238227169" xfId="677"/>
    <cellStyle name="style1475238227373" xfId="678"/>
    <cellStyle name="style1475238227529" xfId="679"/>
    <cellStyle name="style1475238227670" xfId="680"/>
    <cellStyle name="style1475238227841" xfId="681"/>
    <cellStyle name="style1475238228060" xfId="682"/>
    <cellStyle name="style1475238228216" xfId="683"/>
    <cellStyle name="style1475238228373" xfId="684"/>
    <cellStyle name="style1475238228529" xfId="685"/>
    <cellStyle name="style1475238228748" xfId="686"/>
    <cellStyle name="style1475238228873" xfId="687"/>
    <cellStyle name="style1475238228982" xfId="688"/>
    <cellStyle name="style1475238229123" xfId="689"/>
    <cellStyle name="style1475238229263" xfId="690"/>
    <cellStyle name="style1475238229451" xfId="691"/>
    <cellStyle name="style1475238229701" xfId="692"/>
    <cellStyle name="style1475238229904" xfId="693"/>
    <cellStyle name="style1475238230123" xfId="694"/>
    <cellStyle name="style1475238230341" xfId="695"/>
    <cellStyle name="style1475238230529" xfId="696"/>
    <cellStyle name="style1475238230638" xfId="697"/>
    <cellStyle name="style1475238230763" xfId="698"/>
    <cellStyle name="style1475238230873" xfId="699"/>
    <cellStyle name="style1475238231013" xfId="700"/>
    <cellStyle name="style1475238231170" xfId="701"/>
    <cellStyle name="style1475238231341" xfId="702"/>
    <cellStyle name="style1475238231513" xfId="703"/>
    <cellStyle name="style1475238231623" xfId="704"/>
    <cellStyle name="style1475238231748" xfId="705"/>
    <cellStyle name="style1475238231888" xfId="706"/>
    <cellStyle name="style1475238232107" xfId="707"/>
    <cellStyle name="style1475238232216" xfId="708"/>
    <cellStyle name="style1475238232357" xfId="709"/>
    <cellStyle name="style1475238232529" xfId="710"/>
    <cellStyle name="style1475238232638" xfId="711"/>
    <cellStyle name="style1475238232748" xfId="712"/>
    <cellStyle name="style1475238232873" xfId="713"/>
    <cellStyle name="style1475238233045" xfId="714"/>
    <cellStyle name="style1475238233263" xfId="715"/>
    <cellStyle name="style1475238233404" xfId="716"/>
    <cellStyle name="style1475238233529" xfId="717"/>
    <cellStyle name="style1475238233654" xfId="718"/>
    <cellStyle name="style1475238233810" xfId="719"/>
    <cellStyle name="style1475238233935" xfId="720"/>
    <cellStyle name="style1475238234123" xfId="721"/>
    <cellStyle name="style1475238234279" xfId="722"/>
    <cellStyle name="style1475238234388" xfId="723"/>
    <cellStyle name="style1475238234513" xfId="724"/>
    <cellStyle name="style1475238234716" xfId="725"/>
    <cellStyle name="style1475238234935" xfId="726"/>
    <cellStyle name="style1475238235154" xfId="727"/>
    <cellStyle name="style1475238235357" xfId="728"/>
    <cellStyle name="style1475238235466" xfId="729"/>
    <cellStyle name="style1475238235685" xfId="730"/>
    <cellStyle name="style1475238235904" xfId="731"/>
    <cellStyle name="style1475238236107" xfId="732"/>
    <cellStyle name="style1475238236326" xfId="733"/>
    <cellStyle name="style1475238236545" xfId="734"/>
    <cellStyle name="style1475238236748" xfId="735"/>
    <cellStyle name="style1475238236966" xfId="736"/>
    <cellStyle name="style1475238237154" xfId="737"/>
    <cellStyle name="style1475238237310" xfId="738"/>
    <cellStyle name="style1475238237498" xfId="739"/>
    <cellStyle name="style1475238237670" xfId="740"/>
    <cellStyle name="style1486462885896" xfId="813"/>
    <cellStyle name="style1486462886099" xfId="814"/>
    <cellStyle name="style1486462886178" xfId="815"/>
    <cellStyle name="style1486462886303" xfId="816"/>
    <cellStyle name="style1486462886428" xfId="817"/>
    <cellStyle name="style1486462886537" xfId="818"/>
    <cellStyle name="style1486462886631" xfId="819"/>
    <cellStyle name="style1486462886756" xfId="820"/>
    <cellStyle name="style1486462886881" xfId="821"/>
    <cellStyle name="style1486462886990" xfId="822"/>
    <cellStyle name="style1486462887099" xfId="823"/>
    <cellStyle name="style1486462887240" xfId="824"/>
    <cellStyle name="style1486462887381" xfId="825"/>
    <cellStyle name="style1486462887506" xfId="826"/>
    <cellStyle name="style1486462887615" xfId="827"/>
    <cellStyle name="style1486462887693" xfId="828"/>
    <cellStyle name="style1486462887787" xfId="829"/>
    <cellStyle name="style1486462887896" xfId="830"/>
    <cellStyle name="style1486462888021" xfId="831"/>
    <cellStyle name="style1486462888162" xfId="832"/>
    <cellStyle name="style1486462888303" xfId="833"/>
    <cellStyle name="style1486462888428" xfId="834"/>
    <cellStyle name="style1486462888537" xfId="835"/>
    <cellStyle name="style1486462888662" xfId="836"/>
    <cellStyle name="style1486462888771" xfId="837"/>
    <cellStyle name="style1486462888881" xfId="838"/>
    <cellStyle name="style1486462889006" xfId="839"/>
    <cellStyle name="style1486462889115" xfId="840"/>
    <cellStyle name="style1486462889240" xfId="841"/>
    <cellStyle name="style1486462889396" xfId="842"/>
    <cellStyle name="style1486462889600" xfId="843"/>
    <cellStyle name="style1486462889787" xfId="844"/>
    <cellStyle name="style1486462889912" xfId="845"/>
    <cellStyle name="style1486462890021" xfId="846"/>
    <cellStyle name="style1486462890146" xfId="847"/>
    <cellStyle name="style1486462890256" xfId="848"/>
    <cellStyle name="style1486462890365" xfId="849"/>
    <cellStyle name="style1486462890490" xfId="850"/>
    <cellStyle name="style1486462890600" xfId="851"/>
    <cellStyle name="style1486462890725" xfId="852"/>
    <cellStyle name="style1486462890818" xfId="853"/>
    <cellStyle name="style1486462890912" xfId="854"/>
    <cellStyle name="style1486462891022" xfId="855"/>
    <cellStyle name="style1486462891147" xfId="856"/>
    <cellStyle name="style1486462891272" xfId="857"/>
    <cellStyle name="style1486462891412" xfId="858"/>
    <cellStyle name="style1486462891537" xfId="859"/>
    <cellStyle name="style1486462891662" xfId="860"/>
    <cellStyle name="style1486462891803" xfId="861"/>
    <cellStyle name="style1486462891897" xfId="862"/>
    <cellStyle name="style1486462892006" xfId="863"/>
    <cellStyle name="style1486462892131" xfId="864"/>
    <cellStyle name="style1486462892240" xfId="865"/>
    <cellStyle name="style1486462892334" xfId="866"/>
    <cellStyle name="style1486462892443" xfId="867"/>
    <cellStyle name="style1486462892553" xfId="868"/>
    <cellStyle name="style1486462892678" xfId="869"/>
    <cellStyle name="style1486462892772" xfId="870"/>
    <cellStyle name="style1486462892881" xfId="871"/>
    <cellStyle name="style1486462893006" xfId="872"/>
    <cellStyle name="style1486462893178" xfId="873"/>
    <cellStyle name="style1486462893287" xfId="874"/>
    <cellStyle name="style1486462893443" xfId="875"/>
    <cellStyle name="style1486462893615" xfId="876"/>
    <cellStyle name="style1486462893834" xfId="877"/>
    <cellStyle name="style1486462894037" xfId="878"/>
    <cellStyle name="style1486462894256" xfId="879"/>
    <cellStyle name="style1486462894365" xfId="880"/>
    <cellStyle name="style1486462894490" xfId="881"/>
    <cellStyle name="style1486462894662" xfId="882"/>
    <cellStyle name="style1486462894881" xfId="883"/>
    <cellStyle name="style1486462895053" xfId="884"/>
    <cellStyle name="style1486462895178" xfId="885"/>
    <cellStyle name="style1486462895334" xfId="886"/>
    <cellStyle name="style1486462895475" xfId="887"/>
    <cellStyle name="style1486462895678" xfId="888"/>
    <cellStyle name="style1486462895850" xfId="889"/>
    <cellStyle name="Überschrift 1 2" xfId="239"/>
    <cellStyle name="Überschrift 2 2" xfId="240"/>
    <cellStyle name="Überschrift 3 2" xfId="241"/>
    <cellStyle name="Überschrift 4 2" xfId="242"/>
    <cellStyle name="Überschrift 5" xfId="243"/>
    <cellStyle name="Verknüpfte Zelle 2" xfId="244"/>
    <cellStyle name="Warnender Text 2" xfId="245"/>
    <cellStyle name="Zelle überprüfen 2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orperationen/BMFSFJ%20Evaluation%20Kif&#246;G%202015/Unterlagen%20Bedarf%20DJI/2015_10_22-Bedarfszahlen_DJI_Lippe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09-15%20B%20Bildungsbeteilig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analyse/Kita+Kindertagespflege/Auswertungen%202015/Masterdatei%20U3%202015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Versionen/2016-09-06%20C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3"/>
    </sheetNames>
    <sheetDataSet>
      <sheetData sheetId="0">
        <row r="24">
          <cell r="C24">
            <v>0.43099999999999999</v>
          </cell>
          <cell r="D24">
            <v>0</v>
          </cell>
        </row>
        <row r="25">
          <cell r="D25">
            <v>0.39500000000000002</v>
          </cell>
        </row>
        <row r="26">
          <cell r="D26">
            <v>0.57699999999999996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2.2"/>
      <sheetName val="Tab. 2.3"/>
      <sheetName val="Tab. 2.4"/>
      <sheetName val="Tab. 2.4-1"/>
      <sheetName val="Tab. 2.4-2"/>
      <sheetName val="Tab. 2.4-3"/>
      <sheetName val="Tab. 2.4-4"/>
      <sheetName val="Tab. 2.4-5"/>
      <sheetName val="Tab. 2.4-6"/>
      <sheetName val="Tab. 2.5"/>
      <sheetName val="Tab. 2.5-1"/>
      <sheetName val="Tab. 2.5-2"/>
      <sheetName val="Tab. 2.5-3"/>
      <sheetName val="Tab. 2.5-4"/>
      <sheetName val="Tab. 2.5-5"/>
      <sheetName val="Tab. 2.5-6"/>
      <sheetName val="Tab. 2.6"/>
      <sheetName val="Tab. 2.7"/>
      <sheetName val="Tab. 2.7-1"/>
      <sheetName val="Tab. 2.7-2"/>
      <sheetName val="Tab. 2.8-1"/>
      <sheetName val="Tab. 2.8-2"/>
      <sheetName val="Tab. 2.8-3"/>
      <sheetName val="Tab. 2.8-4"/>
      <sheetName val="Tab. 2.8-5"/>
      <sheetName val="Tab. 2.8-6"/>
      <sheetName val="Tab. 2.8-7"/>
      <sheetName val="Tab. 2.8-8"/>
      <sheetName val="Tab. 2.20"/>
      <sheetName val="Tab. 2.21"/>
      <sheetName val="Tab. 2.22"/>
      <sheetName val="Tab. 2.22-1"/>
      <sheetName val="Tab. 2.22-2"/>
      <sheetName val="Tab. 2.22-3"/>
      <sheetName val="Tab. 2.22-4"/>
      <sheetName val="Tab. 2.22-5"/>
      <sheetName val="Tab. 2.22-6"/>
      <sheetName val="Tab. 2.23"/>
      <sheetName val="Tab. 2.23-1"/>
      <sheetName val="Tab. 2.23-2"/>
      <sheetName val="Tab. 2.23-3"/>
      <sheetName val="Tab. 2.23-4"/>
      <sheetName val="Tab. 2.23-5"/>
      <sheetName val="Tab. 2.23-6"/>
      <sheetName val="Tab. 2.30"/>
      <sheetName val="Tab. 2.31"/>
      <sheetName val="Tab. 2.32"/>
      <sheetName val="Tab. 2.32-1"/>
      <sheetName val="Tab. 2.32-2"/>
      <sheetName val="Tab. 2.32-3"/>
      <sheetName val="Tab. 2.32-4"/>
      <sheetName val="Tab. 2.32-5"/>
      <sheetName val="Tab. 2.32-6"/>
      <sheetName val="Tab. 2.33 Beh"/>
      <sheetName val="Tab. 2.34 Beh"/>
      <sheetName val="Tab. 2.40"/>
      <sheetName val="Tab. 2.41"/>
      <sheetName val="Tab. 2.41-1"/>
      <sheetName val="Tab. 2.41-2"/>
      <sheetName val="Tab. 2.41-3"/>
      <sheetName val="Tab. 2.41-4"/>
      <sheetName val="Tab. 2.41-5"/>
      <sheetName val="Tab. 2.41-6"/>
      <sheetName val="Tab. 2.42"/>
      <sheetName val="Tab. 2.42-1"/>
      <sheetName val="Tab. 2.42-2"/>
      <sheetName val="Tab. 2.42-3"/>
      <sheetName val="Tab. 2.42-4"/>
      <sheetName val="Tab. 2.42-5"/>
      <sheetName val="Tab. 2.42-6"/>
      <sheetName val="Tab. 2.43"/>
      <sheetName val="Tab. 2.44"/>
      <sheetName val="Tab. 2.44-1"/>
      <sheetName val="Tab. 2.44-2"/>
      <sheetName val="Tab. 2.44-3"/>
      <sheetName val="Tab. 2.44-4"/>
      <sheetName val="Tab. 2.44-5"/>
      <sheetName val="Tab. 2.44-6"/>
      <sheetName val="Tab. 2.45"/>
      <sheetName val="Tab. 2.46"/>
      <sheetName val="Tab. 2.46-1"/>
      <sheetName val="Tab. 2.46-2"/>
      <sheetName val="Tab. 2.46-3"/>
      <sheetName val="Tab. 2.46-4"/>
      <sheetName val="Tab. 2.46-5"/>
      <sheetName val="Tab. 2.46-6"/>
      <sheetName val="Tab. 2.47"/>
      <sheetName val="Tab. 2.47-1"/>
      <sheetName val="Tab. 2.47-2"/>
      <sheetName val="Tab. 2.47-3"/>
      <sheetName val="Tab. 2.47-4"/>
      <sheetName val="Tab. 2.47-5"/>
      <sheetName val="Tab. 2.47-6"/>
      <sheetName val="Tab. 2.48"/>
      <sheetName val="Tab. 2.49"/>
      <sheetName val="Tab. 2.49-1"/>
      <sheetName val="Tab. 2.49-2"/>
      <sheetName val="Tab. 2.49-3"/>
      <sheetName val="Tab. 2.49-4"/>
      <sheetName val="Tab. 2.49-5"/>
      <sheetName val="Tab. 2.49-6"/>
      <sheetName val="Tab. 2.50 (MH)"/>
      <sheetName val="Tab. 2.51 (MH)"/>
      <sheetName val="Tab. 2.51-1 (MH)"/>
      <sheetName val="Tab. 2.51-2 (MH)"/>
      <sheetName val="Tab. 2.51-3 (MH)"/>
      <sheetName val="Tab. 2.51-4 (MH)"/>
      <sheetName val="Tab. 2.51-5 (MH)"/>
      <sheetName val="Tab. 2.51-6 (MH)"/>
      <sheetName val="Tab. 2.50-1 BU"/>
      <sheetName val="Tab. 2.50-2"/>
      <sheetName val="Tab. 2.50-3"/>
      <sheetName val="Tab. 2.51"/>
      <sheetName val="Tab. 2.51-1"/>
      <sheetName val="Tab. 2.51-2"/>
      <sheetName val="Tab. 2.51-3"/>
      <sheetName val="Tab. 2.51-4"/>
      <sheetName val="Tab. 2.51-5"/>
      <sheetName val="Tab. 2.51-6"/>
      <sheetName val="Tab. 2.52"/>
      <sheetName val="Tab. 2.52-1"/>
      <sheetName val="Tab. 2.52-2"/>
      <sheetName val="Tab. 2.52-3"/>
      <sheetName val="Tab. 2.52-4"/>
      <sheetName val="Tab. 2.52-5"/>
      <sheetName val="Tab. 2.52-6"/>
      <sheetName val="Tab. 2.53"/>
      <sheetName val="Tab. 2.53-1"/>
      <sheetName val="Tab. 2.53-2"/>
      <sheetName val="Tab. 2.53-3"/>
      <sheetName val="Tab. 2.53-4"/>
      <sheetName val="Tab. 2.53-5"/>
      <sheetName val="Tab. 2.53-6"/>
      <sheetName val="Tab. 2.54-1"/>
      <sheetName val="Tab. 2.54-2"/>
      <sheetName val="Tab. 2.54-3"/>
      <sheetName val="Tab. 2.55"/>
      <sheetName val="Tab. 2.55-1"/>
      <sheetName val="Tab. 2.55-2"/>
      <sheetName val="Tab. 2.55-3"/>
      <sheetName val="Tab. 2.55-4"/>
      <sheetName val="Tab. 2.55-5"/>
      <sheetName val="Tab. 2.55-6"/>
      <sheetName val="Tab. 2.56"/>
      <sheetName val="Tab. 2.56-1"/>
      <sheetName val="Tab. 2.56-2"/>
      <sheetName val="Tab. 2.56-3"/>
      <sheetName val="Tab. 2.56-4"/>
      <sheetName val="Tab. 2.56-5"/>
      <sheetName val="Tab. 2.56-6"/>
      <sheetName val="Tab. 2.57-1"/>
      <sheetName val="Tab. 2.57-2"/>
      <sheetName val="Tab. 2.57-3"/>
      <sheetName val="Tab. 2.57-4"/>
      <sheetName val="Tab. 2.57-5"/>
      <sheetName val="Tab. 2.57-6"/>
      <sheetName val="Tab. 2.58"/>
      <sheetName val="Tab. 2.58-2"/>
      <sheetName val="Tab. 2.58-3"/>
      <sheetName val="Tab. 2.59"/>
      <sheetName val="Tab. 2.59-1"/>
      <sheetName val="Tab. 2.59-2"/>
      <sheetName val="Tab. 2.59-3"/>
      <sheetName val="Tab. 2.59-4"/>
      <sheetName val="Tab. 2.59-5"/>
      <sheetName val="Tab. 2.59-6"/>
      <sheetName val="Tab. 2.60"/>
      <sheetName val="Tab. 2.60-1"/>
      <sheetName val="Tab. 2.60-2"/>
      <sheetName val="Tab. 2.60-3"/>
      <sheetName val="Tab. 2.60-4"/>
      <sheetName val="Tab. 2.60-5"/>
      <sheetName val="Tab. 2.60-6"/>
      <sheetName val="Tab. 2.61"/>
      <sheetName val="Tab. 2.61-1"/>
      <sheetName val="Tab. 2.61-2"/>
      <sheetName val="Tab. 2.61-3"/>
      <sheetName val="Tab. 2.61-4"/>
      <sheetName val="Tab. 2.61-5"/>
      <sheetName val="Tab. 2.61-6"/>
      <sheetName val="Tab. 2.94 BU"/>
      <sheetName val="Tab. 2.95 BU"/>
      <sheetName val="Tab. 2.96"/>
      <sheetName val="Tab. 97"/>
      <sheetName val="Tab. 98"/>
      <sheetName val="Tab. 98.1"/>
      <sheetName val="Tab. 98.2"/>
      <sheetName val="Tab. 98.3"/>
      <sheetName val="Tab. 98.4"/>
      <sheetName val="Tab. 98.5"/>
      <sheetName val="Tab. 98.6"/>
      <sheetName val="Tab. 99"/>
      <sheetName val="Tab. 99.1"/>
      <sheetName val="Tab. 99.2"/>
      <sheetName val="Tab. 99.3"/>
      <sheetName val="Tab. 99.4"/>
      <sheetName val="Tab. 99.5"/>
      <sheetName val="Tab. 99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G11">
            <v>16670</v>
          </cell>
          <cell r="H11">
            <v>79303</v>
          </cell>
        </row>
        <row r="12">
          <cell r="G12">
            <v>20945</v>
          </cell>
          <cell r="H12">
            <v>48082</v>
          </cell>
        </row>
        <row r="13">
          <cell r="G13">
            <v>43894</v>
          </cell>
          <cell r="H13">
            <v>211433</v>
          </cell>
        </row>
        <row r="14">
          <cell r="G14">
            <v>3865</v>
          </cell>
          <cell r="H14">
            <v>17399</v>
          </cell>
        </row>
        <row r="15">
          <cell r="G15">
            <v>84831</v>
          </cell>
          <cell r="H15">
            <v>476844</v>
          </cell>
        </row>
        <row r="16">
          <cell r="G16">
            <v>40468</v>
          </cell>
          <cell r="H16">
            <v>179522</v>
          </cell>
        </row>
        <row r="17">
          <cell r="G17">
            <v>28393</v>
          </cell>
          <cell r="H17">
            <v>111922</v>
          </cell>
        </row>
        <row r="18">
          <cell r="G18">
            <v>68909</v>
          </cell>
          <cell r="H18">
            <v>308279</v>
          </cell>
        </row>
        <row r="19">
          <cell r="G19">
            <v>85707</v>
          </cell>
          <cell r="H19">
            <v>353790</v>
          </cell>
        </row>
        <row r="20">
          <cell r="G20">
            <v>5557</v>
          </cell>
          <cell r="H20">
            <v>25176</v>
          </cell>
        </row>
        <row r="22">
          <cell r="G22">
            <v>44568</v>
          </cell>
          <cell r="H22">
            <v>102015</v>
          </cell>
        </row>
        <row r="23">
          <cell r="G23">
            <v>29462</v>
          </cell>
          <cell r="H23">
            <v>69650</v>
          </cell>
        </row>
        <row r="24">
          <cell r="G24">
            <v>17431</v>
          </cell>
          <cell r="H24">
            <v>47204</v>
          </cell>
        </row>
        <row r="25">
          <cell r="G25">
            <v>46867</v>
          </cell>
          <cell r="H25">
            <v>126217</v>
          </cell>
        </row>
        <row r="26">
          <cell r="G26">
            <v>29216</v>
          </cell>
          <cell r="H26">
            <v>61384</v>
          </cell>
        </row>
        <row r="27">
          <cell r="G27">
            <v>26856</v>
          </cell>
          <cell r="H27">
            <v>61893</v>
          </cell>
        </row>
      </sheetData>
      <sheetData sheetId="11"/>
      <sheetData sheetId="12">
        <row r="11">
          <cell r="A11" t="str">
            <v>Schleswig-Holstein</v>
          </cell>
          <cell r="G11">
            <v>4925</v>
          </cell>
          <cell r="H11">
            <v>27594</v>
          </cell>
        </row>
        <row r="12">
          <cell r="A12" t="str">
            <v>Hamburg</v>
          </cell>
          <cell r="G12">
            <v>2801</v>
          </cell>
          <cell r="H12">
            <v>7959</v>
          </cell>
        </row>
        <row r="13">
          <cell r="A13" t="str">
            <v>Niedersachsen</v>
          </cell>
          <cell r="G13">
            <v>9349</v>
          </cell>
          <cell r="H13">
            <v>54173</v>
          </cell>
        </row>
        <row r="14">
          <cell r="A14" t="str">
            <v>Bremen</v>
          </cell>
          <cell r="G14">
            <v>797</v>
          </cell>
          <cell r="H14">
            <v>4615</v>
          </cell>
        </row>
        <row r="15">
          <cell r="A15" t="str">
            <v>Nordrhein-Westfalen</v>
          </cell>
          <cell r="G15">
            <v>12652</v>
          </cell>
          <cell r="H15">
            <v>78352</v>
          </cell>
        </row>
        <row r="16">
          <cell r="A16" t="str">
            <v>Hessen</v>
          </cell>
          <cell r="G16">
            <v>5853</v>
          </cell>
          <cell r="H16">
            <v>35399</v>
          </cell>
        </row>
        <row r="17">
          <cell r="A17" t="str">
            <v>Rheinland-Pfalz</v>
          </cell>
          <cell r="G17">
            <v>4449</v>
          </cell>
          <cell r="H17">
            <v>20186</v>
          </cell>
        </row>
        <row r="18">
          <cell r="A18" t="str">
            <v>Baden-Württemberg</v>
          </cell>
          <cell r="G18">
            <v>10211</v>
          </cell>
          <cell r="H18">
            <v>61437</v>
          </cell>
        </row>
        <row r="19">
          <cell r="A19" t="str">
            <v>Bayern</v>
          </cell>
          <cell r="G19">
            <v>14010</v>
          </cell>
          <cell r="H19">
            <v>52922</v>
          </cell>
        </row>
        <row r="20">
          <cell r="A20" t="str">
            <v>Saarland</v>
          </cell>
          <cell r="G20">
            <v>575</v>
          </cell>
          <cell r="H20">
            <v>2872</v>
          </cell>
        </row>
        <row r="22">
          <cell r="A22" t="str">
            <v>Berlin</v>
          </cell>
          <cell r="G22">
            <v>4182</v>
          </cell>
          <cell r="H22">
            <v>11117</v>
          </cell>
        </row>
        <row r="23">
          <cell r="A23" t="str">
            <v>Brandenburg</v>
          </cell>
          <cell r="G23">
            <v>2373</v>
          </cell>
          <cell r="H23">
            <v>5964</v>
          </cell>
        </row>
        <row r="24">
          <cell r="A24" t="str">
            <v>Mecklenburg-Vorpommern</v>
          </cell>
          <cell r="G24">
            <v>2044</v>
          </cell>
          <cell r="H24">
            <v>5715</v>
          </cell>
        </row>
        <row r="25">
          <cell r="A25" t="str">
            <v>Sachsen</v>
          </cell>
          <cell r="G25">
            <v>4151</v>
          </cell>
          <cell r="H25">
            <v>13393</v>
          </cell>
        </row>
        <row r="26">
          <cell r="A26" t="str">
            <v>Sachsen-Anhalt</v>
          </cell>
          <cell r="G26">
            <v>2824</v>
          </cell>
          <cell r="H26">
            <v>6554</v>
          </cell>
        </row>
        <row r="27">
          <cell r="A27" t="str">
            <v>Thüringen</v>
          </cell>
          <cell r="G27">
            <v>4024</v>
          </cell>
          <cell r="H27">
            <v>9632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zelne Jahrgän 06-15"/>
      <sheetName val="Quote 2014"/>
      <sheetName val="Quote 2015"/>
      <sheetName val="Umfang2015"/>
      <sheetName val="Umfang2014"/>
      <sheetName val="Betreuungsumfang U3 Kita 2014"/>
      <sheetName val="Betreuungsumfang U3 TPF 2014"/>
      <sheetName val="Betreuungsumfang U3 Insges 2014"/>
      <sheetName val="Mittagsbetreuung Kita U3 (2014)"/>
      <sheetName val="Mittagsverpflegung TPF U3 (2014"/>
      <sheetName val="Mittagsverpflegung TPF Insges"/>
      <sheetName val="Tage pro Woche"/>
    </sheetNames>
    <sheetDataSet>
      <sheetData sheetId="0" refreshError="1">
        <row r="321">
          <cell r="E321" t="str">
            <v>unter 3-Jährige</v>
          </cell>
        </row>
        <row r="322">
          <cell r="M322">
            <v>16670</v>
          </cell>
        </row>
        <row r="323">
          <cell r="M323">
            <v>20945</v>
          </cell>
        </row>
        <row r="324">
          <cell r="M324">
            <v>43894</v>
          </cell>
        </row>
        <row r="325">
          <cell r="M325">
            <v>3865</v>
          </cell>
        </row>
        <row r="326">
          <cell r="M326">
            <v>84831</v>
          </cell>
        </row>
        <row r="327">
          <cell r="M327">
            <v>40468</v>
          </cell>
        </row>
        <row r="328">
          <cell r="M328">
            <v>28393</v>
          </cell>
        </row>
        <row r="329">
          <cell r="M329">
            <v>68909</v>
          </cell>
        </row>
        <row r="330">
          <cell r="M330">
            <v>85707</v>
          </cell>
        </row>
        <row r="331">
          <cell r="M331">
            <v>5557</v>
          </cell>
        </row>
        <row r="332">
          <cell r="M332">
            <v>44568</v>
          </cell>
        </row>
        <row r="333">
          <cell r="M333">
            <v>29462</v>
          </cell>
        </row>
        <row r="334">
          <cell r="M334">
            <v>17431</v>
          </cell>
        </row>
        <row r="335">
          <cell r="M335">
            <v>46867</v>
          </cell>
        </row>
        <row r="336">
          <cell r="M336">
            <v>29216</v>
          </cell>
        </row>
        <row r="337">
          <cell r="M337">
            <v>26856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3.1"/>
      <sheetName val="Tab. 3.2"/>
      <sheetName val="Tab. 3.2-1"/>
      <sheetName val="Tab. 3.2-2"/>
      <sheetName val="Tab. 3.2-3"/>
      <sheetName val="Tab. 3.2-4"/>
      <sheetName val="Tab. 3.2-5"/>
      <sheetName val="Tab. 3.2-6"/>
      <sheetName val="Tab. 3.3"/>
      <sheetName val="Tab. 3.4"/>
      <sheetName val="Tab. 3.4-1"/>
      <sheetName val="Tab. 3.4-2"/>
      <sheetName val="Tab. 3.4-3"/>
      <sheetName val="Tab. 3.4-4"/>
      <sheetName val="Tab. 3.4-5"/>
      <sheetName val="Tab. 3.4-6"/>
      <sheetName val="Tab. 3.5"/>
      <sheetName val="Tab. 3.6"/>
      <sheetName val="Tab. 3.7"/>
      <sheetName val="Tab. 3.7-1"/>
      <sheetName val="Tab. 3.7-2"/>
      <sheetName val="Tab. 3.7-3"/>
      <sheetName val="Tab. 3.7-4"/>
      <sheetName val="Tab. 3.7-5"/>
      <sheetName val="Tab. 3.7-6"/>
      <sheetName val="Tab. 3.8"/>
      <sheetName val="Tab. 3.9"/>
      <sheetName val="Tab. 3.10"/>
      <sheetName val="Tab. 3.10-1"/>
      <sheetName val="Tab. 3.10-2"/>
      <sheetName val="Tab. 3.10-3"/>
      <sheetName val="Tab. 3.10-4"/>
      <sheetName val="Tab. 3.10-5"/>
      <sheetName val="Tab. 3.10-6"/>
      <sheetName val="Tab. 3.11"/>
      <sheetName val="Tab. 3.12"/>
      <sheetName val="Tab. 3.12-1"/>
      <sheetName val="Tab. 3.12-2"/>
      <sheetName val="Tab. 3.12-3"/>
      <sheetName val="Tab. 3.12-4"/>
      <sheetName val="Tab. 3.12-5"/>
      <sheetName val="Tab. 3.12-6"/>
      <sheetName val="Tab. 3.13"/>
      <sheetName val="Tab. 3.14"/>
      <sheetName val="Tab. 3.15"/>
      <sheetName val="Tab. 3.16"/>
      <sheetName val="Tab. 3.16-1"/>
      <sheetName val="Tab. 3.16-2"/>
      <sheetName val="Tab. 3.17"/>
      <sheetName val="Tab. 3.18"/>
      <sheetName val="Tab. 3.19"/>
      <sheetName val="Tab. 3.19-1"/>
      <sheetName val="Tab. 3.19-2"/>
      <sheetName val="Tab. 3.19-3"/>
      <sheetName val="Tab. 3.19-4"/>
      <sheetName val="Tab. 3.19-5"/>
      <sheetName val="Tab. 3.19-6"/>
      <sheetName val="Tab. 3.20"/>
      <sheetName val="Tab. 3.21"/>
      <sheetName val="Tab. 3.21-1"/>
      <sheetName val="Tab. 3.21-2"/>
      <sheetName val="Tab. 3.21-3"/>
      <sheetName val="Tab. 3.21-4"/>
      <sheetName val="Tab. 3.21-5"/>
      <sheetName val="Tab. 3.21-6"/>
      <sheetName val="Tab. 3.22"/>
      <sheetName val="Tab. 3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B10">
            <v>439398</v>
          </cell>
          <cell r="C10">
            <v>24868</v>
          </cell>
          <cell r="D10">
            <v>177969</v>
          </cell>
          <cell r="E10">
            <v>169407</v>
          </cell>
          <cell r="F10">
            <v>16422</v>
          </cell>
          <cell r="G10">
            <v>50732</v>
          </cell>
          <cell r="H10">
            <v>549913</v>
          </cell>
          <cell r="I10">
            <v>29981</v>
          </cell>
          <cell r="J10">
            <v>215919</v>
          </cell>
          <cell r="K10">
            <v>213927</v>
          </cell>
          <cell r="L10">
            <v>21586</v>
          </cell>
          <cell r="M10">
            <v>68500</v>
          </cell>
        </row>
        <row r="11">
          <cell r="B11">
            <v>177502</v>
          </cell>
          <cell r="C11">
            <v>16076</v>
          </cell>
          <cell r="D11">
            <v>83143</v>
          </cell>
          <cell r="E11">
            <v>57941</v>
          </cell>
          <cell r="F11">
            <v>4638</v>
          </cell>
          <cell r="G11">
            <v>15704</v>
          </cell>
          <cell r="H11">
            <v>222545</v>
          </cell>
          <cell r="I11">
            <v>18250</v>
          </cell>
          <cell r="J11">
            <v>100822</v>
          </cell>
          <cell r="K11">
            <v>76952</v>
          </cell>
          <cell r="L11">
            <v>6122</v>
          </cell>
          <cell r="M11">
            <v>20399</v>
          </cell>
        </row>
        <row r="12">
          <cell r="B12">
            <v>44123</v>
          </cell>
          <cell r="C12">
            <v>2477</v>
          </cell>
          <cell r="D12">
            <v>23832</v>
          </cell>
          <cell r="E12">
            <v>12008</v>
          </cell>
          <cell r="F12">
            <v>1509</v>
          </cell>
          <cell r="G12">
            <v>4297</v>
          </cell>
          <cell r="H12">
            <v>60960</v>
          </cell>
          <cell r="I12">
            <v>3288</v>
          </cell>
          <cell r="J12">
            <v>32820</v>
          </cell>
          <cell r="K12">
            <v>16569</v>
          </cell>
          <cell r="L12">
            <v>2101</v>
          </cell>
          <cell r="M12">
            <v>6182</v>
          </cell>
        </row>
        <row r="13">
          <cell r="B13">
            <v>32574</v>
          </cell>
          <cell r="C13">
            <v>1430</v>
          </cell>
          <cell r="D13">
            <v>16960</v>
          </cell>
          <cell r="E13">
            <v>10336</v>
          </cell>
          <cell r="F13">
            <v>1005</v>
          </cell>
          <cell r="G13">
            <v>2843</v>
          </cell>
          <cell r="H13">
            <v>40377</v>
          </cell>
          <cell r="I13">
            <v>1745</v>
          </cell>
          <cell r="J13">
            <v>20697</v>
          </cell>
          <cell r="K13">
            <v>12541</v>
          </cell>
          <cell r="L13">
            <v>1145</v>
          </cell>
          <cell r="M13">
            <v>4249</v>
          </cell>
        </row>
        <row r="14">
          <cell r="B14">
            <v>151410</v>
          </cell>
          <cell r="C14">
            <v>3830</v>
          </cell>
          <cell r="D14">
            <v>50724</v>
          </cell>
          <cell r="E14">
            <v>72341</v>
          </cell>
          <cell r="F14">
            <v>5696</v>
          </cell>
          <cell r="G14">
            <v>18819</v>
          </cell>
          <cell r="H14">
            <v>179293</v>
          </cell>
          <cell r="I14">
            <v>4536</v>
          </cell>
          <cell r="J14">
            <v>57204</v>
          </cell>
          <cell r="K14">
            <v>85034</v>
          </cell>
          <cell r="L14">
            <v>6934</v>
          </cell>
          <cell r="M14">
            <v>25585</v>
          </cell>
        </row>
        <row r="15">
          <cell r="B15">
            <v>33789</v>
          </cell>
          <cell r="C15">
            <v>1055</v>
          </cell>
          <cell r="D15">
            <v>3310</v>
          </cell>
          <cell r="E15">
            <v>16781</v>
          </cell>
          <cell r="F15">
            <v>3574</v>
          </cell>
          <cell r="G15">
            <v>9069</v>
          </cell>
          <cell r="H15">
            <v>46738</v>
          </cell>
          <cell r="I15">
            <v>2162</v>
          </cell>
          <cell r="J15">
            <v>4376</v>
          </cell>
          <cell r="K15">
            <v>22831</v>
          </cell>
          <cell r="L15">
            <v>5284</v>
          </cell>
          <cell r="M15">
            <v>12085</v>
          </cell>
        </row>
        <row r="17">
          <cell r="B17">
            <v>147981</v>
          </cell>
          <cell r="C17">
            <v>7983</v>
          </cell>
          <cell r="D17">
            <v>62655</v>
          </cell>
          <cell r="E17">
            <v>54925</v>
          </cell>
          <cell r="F17">
            <v>4403</v>
          </cell>
          <cell r="G17">
            <v>18015</v>
          </cell>
          <cell r="H17">
            <v>187413</v>
          </cell>
          <cell r="I17">
            <v>9814</v>
          </cell>
          <cell r="J17">
            <v>78243</v>
          </cell>
          <cell r="K17">
            <v>68829</v>
          </cell>
          <cell r="L17">
            <v>5950</v>
          </cell>
          <cell r="M17">
            <v>24577</v>
          </cell>
        </row>
        <row r="18">
          <cell r="B18">
            <v>59519</v>
          </cell>
          <cell r="C18">
            <v>5095</v>
          </cell>
          <cell r="D18">
            <v>28409</v>
          </cell>
          <cell r="E18">
            <v>19179</v>
          </cell>
          <cell r="F18">
            <v>1123</v>
          </cell>
          <cell r="G18">
            <v>5713</v>
          </cell>
          <cell r="H18">
            <v>76099</v>
          </cell>
          <cell r="I18">
            <v>6005</v>
          </cell>
          <cell r="J18">
            <v>36197</v>
          </cell>
          <cell r="K18">
            <v>25376</v>
          </cell>
          <cell r="L18">
            <v>1496</v>
          </cell>
          <cell r="M18">
            <v>7025</v>
          </cell>
        </row>
        <row r="19">
          <cell r="B19">
            <v>13059</v>
          </cell>
          <cell r="C19">
            <v>846</v>
          </cell>
          <cell r="D19">
            <v>7407</v>
          </cell>
          <cell r="E19">
            <v>3250</v>
          </cell>
          <cell r="F19">
            <v>232</v>
          </cell>
          <cell r="G19">
            <v>1324</v>
          </cell>
          <cell r="H19">
            <v>18141</v>
          </cell>
          <cell r="I19">
            <v>1193</v>
          </cell>
          <cell r="J19">
            <v>10072</v>
          </cell>
          <cell r="K19">
            <v>4549</v>
          </cell>
          <cell r="L19">
            <v>406</v>
          </cell>
          <cell r="M19">
            <v>1921</v>
          </cell>
        </row>
        <row r="20">
          <cell r="B20">
            <v>12401</v>
          </cell>
          <cell r="C20">
            <v>564</v>
          </cell>
          <cell r="D20">
            <v>6901</v>
          </cell>
          <cell r="E20">
            <v>3343</v>
          </cell>
          <cell r="F20">
            <v>274</v>
          </cell>
          <cell r="G20">
            <v>1319</v>
          </cell>
          <cell r="H20">
            <v>15978</v>
          </cell>
          <cell r="I20">
            <v>668</v>
          </cell>
          <cell r="J20">
            <v>8712</v>
          </cell>
          <cell r="K20">
            <v>4097</v>
          </cell>
          <cell r="L20">
            <v>316</v>
          </cell>
          <cell r="M20">
            <v>2185</v>
          </cell>
        </row>
        <row r="21">
          <cell r="B21">
            <v>54126</v>
          </cell>
          <cell r="C21">
            <v>1234</v>
          </cell>
          <cell r="D21">
            <v>19198</v>
          </cell>
          <cell r="E21">
            <v>24842</v>
          </cell>
          <cell r="F21">
            <v>1654</v>
          </cell>
          <cell r="G21">
            <v>7198</v>
          </cell>
          <cell r="H21">
            <v>63854</v>
          </cell>
          <cell r="I21">
            <v>1407</v>
          </cell>
          <cell r="J21">
            <v>22136</v>
          </cell>
          <cell r="K21">
            <v>28361</v>
          </cell>
          <cell r="L21">
            <v>2085</v>
          </cell>
          <cell r="M21">
            <v>9865</v>
          </cell>
        </row>
        <row r="22">
          <cell r="B22">
            <v>8876</v>
          </cell>
          <cell r="C22">
            <v>244</v>
          </cell>
          <cell r="D22">
            <v>740</v>
          </cell>
          <cell r="E22">
            <v>4311</v>
          </cell>
          <cell r="F22">
            <v>1120</v>
          </cell>
          <cell r="G22">
            <v>2461</v>
          </cell>
          <cell r="H22">
            <v>13341</v>
          </cell>
          <cell r="I22">
            <v>541</v>
          </cell>
          <cell r="J22">
            <v>1126</v>
          </cell>
          <cell r="K22">
            <v>6446</v>
          </cell>
          <cell r="L22">
            <v>1647</v>
          </cell>
          <cell r="M22">
            <v>3581</v>
          </cell>
        </row>
        <row r="24">
          <cell r="B24">
            <v>71821</v>
          </cell>
          <cell r="C24">
            <v>4350</v>
          </cell>
          <cell r="D24">
            <v>28209</v>
          </cell>
          <cell r="E24">
            <v>29058</v>
          </cell>
          <cell r="F24">
            <v>3019</v>
          </cell>
          <cell r="G24">
            <v>7185</v>
          </cell>
          <cell r="H24">
            <v>86351</v>
          </cell>
          <cell r="I24">
            <v>5006</v>
          </cell>
          <cell r="J24">
            <v>33222</v>
          </cell>
          <cell r="K24">
            <v>34775</v>
          </cell>
          <cell r="L24">
            <v>3694</v>
          </cell>
          <cell r="M24">
            <v>9654</v>
          </cell>
        </row>
        <row r="25">
          <cell r="B25">
            <v>27940</v>
          </cell>
          <cell r="C25">
            <v>2749</v>
          </cell>
          <cell r="D25">
            <v>13037</v>
          </cell>
          <cell r="E25">
            <v>9180</v>
          </cell>
          <cell r="F25">
            <v>807</v>
          </cell>
          <cell r="G25">
            <v>2167</v>
          </cell>
          <cell r="H25">
            <v>33056</v>
          </cell>
          <cell r="I25">
            <v>3035</v>
          </cell>
          <cell r="J25">
            <v>14678</v>
          </cell>
          <cell r="K25">
            <v>11659</v>
          </cell>
          <cell r="L25">
            <v>950</v>
          </cell>
          <cell r="M25">
            <v>2734</v>
          </cell>
        </row>
        <row r="26">
          <cell r="B26">
            <v>6752</v>
          </cell>
          <cell r="C26">
            <v>444</v>
          </cell>
          <cell r="D26">
            <v>3524</v>
          </cell>
          <cell r="E26">
            <v>2065</v>
          </cell>
          <cell r="F26">
            <v>270</v>
          </cell>
          <cell r="G26">
            <v>449</v>
          </cell>
          <cell r="H26">
            <v>9185</v>
          </cell>
          <cell r="I26">
            <v>516</v>
          </cell>
          <cell r="J26">
            <v>4819</v>
          </cell>
          <cell r="K26">
            <v>2744</v>
          </cell>
          <cell r="L26">
            <v>376</v>
          </cell>
          <cell r="M26">
            <v>730</v>
          </cell>
        </row>
        <row r="27">
          <cell r="B27">
            <v>5096</v>
          </cell>
          <cell r="C27">
            <v>257</v>
          </cell>
          <cell r="D27">
            <v>2401</v>
          </cell>
          <cell r="E27">
            <v>1902</v>
          </cell>
          <cell r="F27">
            <v>203</v>
          </cell>
          <cell r="G27">
            <v>333</v>
          </cell>
          <cell r="H27">
            <v>6443</v>
          </cell>
          <cell r="I27">
            <v>343</v>
          </cell>
          <cell r="J27">
            <v>3104</v>
          </cell>
          <cell r="K27">
            <v>2294</v>
          </cell>
          <cell r="L27">
            <v>213</v>
          </cell>
          <cell r="M27">
            <v>489</v>
          </cell>
        </row>
        <row r="28">
          <cell r="B28">
            <v>26225</v>
          </cell>
          <cell r="C28">
            <v>723</v>
          </cell>
          <cell r="D28">
            <v>8727</v>
          </cell>
          <cell r="E28">
            <v>12968</v>
          </cell>
          <cell r="F28">
            <v>1063</v>
          </cell>
          <cell r="G28">
            <v>2744</v>
          </cell>
          <cell r="H28">
            <v>30037</v>
          </cell>
          <cell r="I28">
            <v>803</v>
          </cell>
          <cell r="J28">
            <v>9868</v>
          </cell>
          <cell r="K28">
            <v>14447</v>
          </cell>
          <cell r="L28">
            <v>1193</v>
          </cell>
          <cell r="M28">
            <v>3726</v>
          </cell>
        </row>
        <row r="29">
          <cell r="B29">
            <v>5808</v>
          </cell>
          <cell r="C29">
            <v>177</v>
          </cell>
          <cell r="D29">
            <v>520</v>
          </cell>
          <cell r="E29">
            <v>2943</v>
          </cell>
          <cell r="F29">
            <v>676</v>
          </cell>
          <cell r="G29">
            <v>1492</v>
          </cell>
          <cell r="H29">
            <v>7630</v>
          </cell>
          <cell r="I29">
            <v>309</v>
          </cell>
          <cell r="J29">
            <v>753</v>
          </cell>
          <cell r="K29">
            <v>3631</v>
          </cell>
          <cell r="L29">
            <v>962</v>
          </cell>
          <cell r="M29">
            <v>1975</v>
          </cell>
        </row>
        <row r="31">
          <cell r="B31">
            <v>81463</v>
          </cell>
          <cell r="C31">
            <v>4161</v>
          </cell>
          <cell r="D31">
            <v>30117</v>
          </cell>
          <cell r="E31">
            <v>37480</v>
          </cell>
          <cell r="F31">
            <v>2903</v>
          </cell>
          <cell r="G31">
            <v>6802</v>
          </cell>
          <cell r="H31">
            <v>98384</v>
          </cell>
          <cell r="I31">
            <v>4661</v>
          </cell>
          <cell r="J31">
            <v>33864</v>
          </cell>
          <cell r="K31">
            <v>46727</v>
          </cell>
          <cell r="L31">
            <v>3835</v>
          </cell>
          <cell r="M31">
            <v>9297</v>
          </cell>
        </row>
        <row r="32">
          <cell r="B32">
            <v>35442</v>
          </cell>
          <cell r="C32">
            <v>3112</v>
          </cell>
          <cell r="D32">
            <v>17574</v>
          </cell>
          <cell r="E32">
            <v>12219</v>
          </cell>
          <cell r="F32">
            <v>708</v>
          </cell>
          <cell r="G32">
            <v>1829</v>
          </cell>
          <cell r="H32">
            <v>41170</v>
          </cell>
          <cell r="I32">
            <v>3040</v>
          </cell>
          <cell r="J32">
            <v>18956</v>
          </cell>
          <cell r="K32">
            <v>15636</v>
          </cell>
          <cell r="L32">
            <v>823</v>
          </cell>
          <cell r="M32">
            <v>2715</v>
          </cell>
        </row>
        <row r="33">
          <cell r="B33">
            <v>5353</v>
          </cell>
          <cell r="C33">
            <v>268</v>
          </cell>
          <cell r="D33">
            <v>2582</v>
          </cell>
          <cell r="E33">
            <v>2119</v>
          </cell>
          <cell r="F33">
            <v>117</v>
          </cell>
          <cell r="G33">
            <v>267</v>
          </cell>
          <cell r="H33">
            <v>6837</v>
          </cell>
          <cell r="I33">
            <v>329</v>
          </cell>
          <cell r="J33">
            <v>3277</v>
          </cell>
          <cell r="K33">
            <v>2717</v>
          </cell>
          <cell r="L33">
            <v>137</v>
          </cell>
          <cell r="M33">
            <v>377</v>
          </cell>
        </row>
        <row r="34">
          <cell r="B34">
            <v>4761</v>
          </cell>
          <cell r="C34">
            <v>160</v>
          </cell>
          <cell r="D34">
            <v>2112</v>
          </cell>
          <cell r="E34">
            <v>2139</v>
          </cell>
          <cell r="F34">
            <v>126</v>
          </cell>
          <cell r="G34">
            <v>224</v>
          </cell>
          <cell r="H34">
            <v>5537</v>
          </cell>
          <cell r="I34">
            <v>203</v>
          </cell>
          <cell r="J34">
            <v>2492</v>
          </cell>
          <cell r="K34">
            <v>2409</v>
          </cell>
          <cell r="L34">
            <v>137</v>
          </cell>
          <cell r="M34">
            <v>296</v>
          </cell>
        </row>
        <row r="35">
          <cell r="B35">
            <v>28240</v>
          </cell>
          <cell r="C35">
            <v>505</v>
          </cell>
          <cell r="D35">
            <v>7245</v>
          </cell>
          <cell r="E35">
            <v>17121</v>
          </cell>
          <cell r="F35">
            <v>985</v>
          </cell>
          <cell r="G35">
            <v>2384</v>
          </cell>
          <cell r="H35">
            <v>33584</v>
          </cell>
          <cell r="I35">
            <v>686</v>
          </cell>
          <cell r="J35">
            <v>8311</v>
          </cell>
          <cell r="K35">
            <v>20041</v>
          </cell>
          <cell r="L35">
            <v>1244</v>
          </cell>
          <cell r="M35">
            <v>3302</v>
          </cell>
        </row>
        <row r="36">
          <cell r="B36">
            <v>7667</v>
          </cell>
          <cell r="C36">
            <v>116</v>
          </cell>
          <cell r="D36">
            <v>604</v>
          </cell>
          <cell r="E36">
            <v>3882</v>
          </cell>
          <cell r="F36">
            <v>967</v>
          </cell>
          <cell r="G36">
            <v>2098</v>
          </cell>
          <cell r="H36">
            <v>11256</v>
          </cell>
          <cell r="I36">
            <v>403</v>
          </cell>
          <cell r="J36">
            <v>828</v>
          </cell>
          <cell r="K36">
            <v>5924</v>
          </cell>
          <cell r="L36">
            <v>1494</v>
          </cell>
          <cell r="M36">
            <v>2607</v>
          </cell>
        </row>
        <row r="38">
          <cell r="B38">
            <v>22142</v>
          </cell>
          <cell r="C38">
            <v>1509</v>
          </cell>
          <cell r="D38">
            <v>9492</v>
          </cell>
          <cell r="E38">
            <v>7768</v>
          </cell>
          <cell r="F38">
            <v>1073</v>
          </cell>
          <cell r="G38">
            <v>2300</v>
          </cell>
          <cell r="H38">
            <v>28025</v>
          </cell>
          <cell r="I38">
            <v>1743</v>
          </cell>
          <cell r="J38">
            <v>11025</v>
          </cell>
          <cell r="K38">
            <v>10148</v>
          </cell>
          <cell r="L38">
            <v>1293</v>
          </cell>
          <cell r="M38">
            <v>3816</v>
          </cell>
        </row>
        <row r="39">
          <cell r="B39">
            <v>9310</v>
          </cell>
          <cell r="C39">
            <v>990</v>
          </cell>
          <cell r="D39">
            <v>4101</v>
          </cell>
          <cell r="E39">
            <v>3163</v>
          </cell>
          <cell r="F39">
            <v>360</v>
          </cell>
          <cell r="G39">
            <v>696</v>
          </cell>
          <cell r="H39">
            <v>12196</v>
          </cell>
          <cell r="I39">
            <v>1125</v>
          </cell>
          <cell r="J39">
            <v>5039</v>
          </cell>
          <cell r="K39">
            <v>4344</v>
          </cell>
          <cell r="L39">
            <v>474</v>
          </cell>
          <cell r="M39">
            <v>1214</v>
          </cell>
        </row>
        <row r="40">
          <cell r="B40">
            <v>3162</v>
          </cell>
          <cell r="C40">
            <v>161</v>
          </cell>
          <cell r="D40">
            <v>1801</v>
          </cell>
          <cell r="E40">
            <v>752</v>
          </cell>
          <cell r="F40">
            <v>172</v>
          </cell>
          <cell r="G40">
            <v>276</v>
          </cell>
          <cell r="H40">
            <v>4020</v>
          </cell>
          <cell r="I40">
            <v>172</v>
          </cell>
          <cell r="J40">
            <v>2282</v>
          </cell>
          <cell r="K40">
            <v>936</v>
          </cell>
          <cell r="L40">
            <v>175</v>
          </cell>
          <cell r="M40">
            <v>455</v>
          </cell>
        </row>
        <row r="41">
          <cell r="B41">
            <v>1761</v>
          </cell>
          <cell r="C41">
            <v>84</v>
          </cell>
          <cell r="D41">
            <v>1012</v>
          </cell>
          <cell r="E41">
            <v>480</v>
          </cell>
          <cell r="F41">
            <v>57</v>
          </cell>
          <cell r="G41">
            <v>128</v>
          </cell>
          <cell r="H41">
            <v>2004</v>
          </cell>
          <cell r="I41">
            <v>89</v>
          </cell>
          <cell r="J41">
            <v>1034</v>
          </cell>
          <cell r="K41">
            <v>594</v>
          </cell>
          <cell r="L41">
            <v>67</v>
          </cell>
          <cell r="M41">
            <v>220</v>
          </cell>
        </row>
        <row r="42">
          <cell r="B42">
            <v>6843</v>
          </cell>
          <cell r="C42">
            <v>223</v>
          </cell>
          <cell r="D42">
            <v>2466</v>
          </cell>
          <cell r="E42">
            <v>2918</v>
          </cell>
          <cell r="F42">
            <v>378</v>
          </cell>
          <cell r="G42">
            <v>858</v>
          </cell>
          <cell r="H42">
            <v>8274</v>
          </cell>
          <cell r="I42">
            <v>248</v>
          </cell>
          <cell r="J42">
            <v>2523</v>
          </cell>
          <cell r="K42">
            <v>3644</v>
          </cell>
          <cell r="L42">
            <v>408</v>
          </cell>
          <cell r="M42">
            <v>1451</v>
          </cell>
        </row>
        <row r="43">
          <cell r="B43">
            <v>1066</v>
          </cell>
          <cell r="C43">
            <v>51</v>
          </cell>
          <cell r="D43">
            <v>112</v>
          </cell>
          <cell r="E43">
            <v>455</v>
          </cell>
          <cell r="F43">
            <v>106</v>
          </cell>
          <cell r="G43">
            <v>342</v>
          </cell>
          <cell r="H43">
            <v>1531</v>
          </cell>
          <cell r="I43">
            <v>109</v>
          </cell>
          <cell r="J43">
            <v>147</v>
          </cell>
          <cell r="K43">
            <v>630</v>
          </cell>
          <cell r="L43">
            <v>169</v>
          </cell>
          <cell r="M43">
            <v>476</v>
          </cell>
        </row>
        <row r="45">
          <cell r="B45">
            <v>43890</v>
          </cell>
          <cell r="C45">
            <v>2836</v>
          </cell>
          <cell r="D45">
            <v>17351</v>
          </cell>
          <cell r="E45">
            <v>13683</v>
          </cell>
          <cell r="F45">
            <v>2904</v>
          </cell>
          <cell r="G45">
            <v>7116</v>
          </cell>
          <cell r="H45">
            <v>53169</v>
          </cell>
          <cell r="I45">
            <v>3469</v>
          </cell>
          <cell r="J45">
            <v>20613</v>
          </cell>
          <cell r="K45">
            <v>17112</v>
          </cell>
          <cell r="L45">
            <v>3553</v>
          </cell>
          <cell r="M45">
            <v>8422</v>
          </cell>
        </row>
        <row r="46">
          <cell r="B46">
            <v>18241</v>
          </cell>
          <cell r="C46">
            <v>1824</v>
          </cell>
          <cell r="D46">
            <v>7544</v>
          </cell>
          <cell r="E46">
            <v>5204</v>
          </cell>
          <cell r="F46">
            <v>981</v>
          </cell>
          <cell r="G46">
            <v>2688</v>
          </cell>
          <cell r="H46">
            <v>21628</v>
          </cell>
          <cell r="I46">
            <v>2078</v>
          </cell>
          <cell r="J46">
            <v>8912</v>
          </cell>
          <cell r="K46">
            <v>6636</v>
          </cell>
          <cell r="L46">
            <v>1275</v>
          </cell>
          <cell r="M46">
            <v>2727</v>
          </cell>
        </row>
        <row r="47">
          <cell r="B47">
            <v>6605</v>
          </cell>
          <cell r="C47">
            <v>298</v>
          </cell>
          <cell r="D47">
            <v>3506</v>
          </cell>
          <cell r="E47">
            <v>1394</v>
          </cell>
          <cell r="F47">
            <v>481</v>
          </cell>
          <cell r="G47">
            <v>926</v>
          </cell>
          <cell r="H47">
            <v>9282</v>
          </cell>
          <cell r="I47">
            <v>414</v>
          </cell>
          <cell r="J47">
            <v>4980</v>
          </cell>
          <cell r="K47">
            <v>2018</v>
          </cell>
          <cell r="L47">
            <v>589</v>
          </cell>
          <cell r="M47">
            <v>1281</v>
          </cell>
        </row>
        <row r="48">
          <cell r="B48">
            <v>3025</v>
          </cell>
          <cell r="C48">
            <v>119</v>
          </cell>
          <cell r="D48">
            <v>1586</v>
          </cell>
          <cell r="E48">
            <v>873</v>
          </cell>
          <cell r="F48">
            <v>159</v>
          </cell>
          <cell r="G48">
            <v>288</v>
          </cell>
          <cell r="H48">
            <v>3582</v>
          </cell>
          <cell r="I48">
            <v>167</v>
          </cell>
          <cell r="J48">
            <v>1799</v>
          </cell>
          <cell r="K48">
            <v>1004</v>
          </cell>
          <cell r="L48">
            <v>196</v>
          </cell>
          <cell r="M48">
            <v>416</v>
          </cell>
        </row>
        <row r="49">
          <cell r="B49">
            <v>13190</v>
          </cell>
          <cell r="C49">
            <v>393</v>
          </cell>
          <cell r="D49">
            <v>4453</v>
          </cell>
          <cell r="E49">
            <v>5011</v>
          </cell>
          <cell r="F49">
            <v>926</v>
          </cell>
          <cell r="G49">
            <v>2407</v>
          </cell>
          <cell r="H49">
            <v>15113</v>
          </cell>
          <cell r="I49">
            <v>480</v>
          </cell>
          <cell r="J49">
            <v>4630</v>
          </cell>
          <cell r="K49">
            <v>6087</v>
          </cell>
          <cell r="L49">
            <v>1052</v>
          </cell>
          <cell r="M49">
            <v>2864</v>
          </cell>
        </row>
        <row r="50">
          <cell r="B50">
            <v>2829</v>
          </cell>
          <cell r="C50">
            <v>202</v>
          </cell>
          <cell r="D50">
            <v>262</v>
          </cell>
          <cell r="E50">
            <v>1201</v>
          </cell>
          <cell r="F50">
            <v>357</v>
          </cell>
          <cell r="G50">
            <v>807</v>
          </cell>
          <cell r="H50">
            <v>3564</v>
          </cell>
          <cell r="I50">
            <v>330</v>
          </cell>
          <cell r="J50">
            <v>292</v>
          </cell>
          <cell r="K50">
            <v>1367</v>
          </cell>
          <cell r="L50">
            <v>441</v>
          </cell>
          <cell r="M50">
            <v>1134</v>
          </cell>
        </row>
        <row r="52">
          <cell r="B52">
            <v>12414</v>
          </cell>
          <cell r="C52">
            <v>867</v>
          </cell>
          <cell r="D52">
            <v>5514</v>
          </cell>
          <cell r="E52">
            <v>4192</v>
          </cell>
          <cell r="F52">
            <v>546</v>
          </cell>
          <cell r="G52">
            <v>1295</v>
          </cell>
          <cell r="H52">
            <v>15944</v>
          </cell>
          <cell r="I52">
            <v>1025</v>
          </cell>
          <cell r="J52">
            <v>6677</v>
          </cell>
          <cell r="K52">
            <v>5572</v>
          </cell>
          <cell r="L52">
            <v>734</v>
          </cell>
          <cell r="M52">
            <v>1936</v>
          </cell>
        </row>
        <row r="53">
          <cell r="B53">
            <v>4462</v>
          </cell>
          <cell r="C53">
            <v>527</v>
          </cell>
          <cell r="D53">
            <v>2044</v>
          </cell>
          <cell r="E53">
            <v>1360</v>
          </cell>
          <cell r="F53">
            <v>151</v>
          </cell>
          <cell r="G53">
            <v>380</v>
          </cell>
          <cell r="H53">
            <v>5943</v>
          </cell>
          <cell r="I53">
            <v>626</v>
          </cell>
          <cell r="J53">
            <v>2588</v>
          </cell>
          <cell r="K53">
            <v>1943</v>
          </cell>
          <cell r="L53">
            <v>207</v>
          </cell>
          <cell r="M53">
            <v>579</v>
          </cell>
        </row>
        <row r="54">
          <cell r="B54">
            <v>1820</v>
          </cell>
          <cell r="C54">
            <v>125</v>
          </cell>
          <cell r="D54">
            <v>1040</v>
          </cell>
          <cell r="E54">
            <v>433</v>
          </cell>
          <cell r="F54">
            <v>72</v>
          </cell>
          <cell r="G54">
            <v>150</v>
          </cell>
          <cell r="H54">
            <v>2514</v>
          </cell>
          <cell r="I54">
            <v>138</v>
          </cell>
          <cell r="J54">
            <v>1461</v>
          </cell>
          <cell r="K54">
            <v>581</v>
          </cell>
          <cell r="L54">
            <v>96</v>
          </cell>
          <cell r="M54">
            <v>238</v>
          </cell>
        </row>
        <row r="55">
          <cell r="B55">
            <v>1093</v>
          </cell>
          <cell r="C55">
            <v>56</v>
          </cell>
          <cell r="D55">
            <v>582</v>
          </cell>
          <cell r="E55">
            <v>339</v>
          </cell>
          <cell r="F55">
            <v>50</v>
          </cell>
          <cell r="G55">
            <v>66</v>
          </cell>
          <cell r="H55">
            <v>1352</v>
          </cell>
          <cell r="I55">
            <v>58</v>
          </cell>
          <cell r="J55">
            <v>680</v>
          </cell>
          <cell r="K55">
            <v>440</v>
          </cell>
          <cell r="L55">
            <v>53</v>
          </cell>
          <cell r="M55">
            <v>121</v>
          </cell>
        </row>
        <row r="56">
          <cell r="B56">
            <v>4388</v>
          </cell>
          <cell r="C56">
            <v>129</v>
          </cell>
          <cell r="D56">
            <v>1781</v>
          </cell>
          <cell r="E56">
            <v>1800</v>
          </cell>
          <cell r="F56">
            <v>206</v>
          </cell>
          <cell r="G56">
            <v>472</v>
          </cell>
          <cell r="H56">
            <v>5215</v>
          </cell>
          <cell r="I56">
            <v>162</v>
          </cell>
          <cell r="J56">
            <v>1876</v>
          </cell>
          <cell r="K56">
            <v>2216</v>
          </cell>
          <cell r="L56">
            <v>265</v>
          </cell>
          <cell r="M56">
            <v>696</v>
          </cell>
        </row>
        <row r="57">
          <cell r="B57">
            <v>651</v>
          </cell>
          <cell r="C57">
            <v>30</v>
          </cell>
          <cell r="D57">
            <v>67</v>
          </cell>
          <cell r="E57">
            <v>260</v>
          </cell>
          <cell r="F57">
            <v>67</v>
          </cell>
          <cell r="G57">
            <v>227</v>
          </cell>
          <cell r="H57">
            <v>920</v>
          </cell>
          <cell r="I57">
            <v>41</v>
          </cell>
          <cell r="J57">
            <v>72</v>
          </cell>
          <cell r="K57">
            <v>392</v>
          </cell>
          <cell r="L57">
            <v>113</v>
          </cell>
          <cell r="M57">
            <v>302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workbookViewId="0">
      <selection activeCell="A12" sqref="A12"/>
    </sheetView>
  </sheetViews>
  <sheetFormatPr baseColWidth="10" defaultColWidth="10.81640625" defaultRowHeight="14"/>
  <cols>
    <col min="1" max="1" width="11.1796875" style="144" customWidth="1"/>
    <col min="2" max="2" width="141" style="98" customWidth="1"/>
    <col min="3" max="16384" width="10.81640625" style="98"/>
  </cols>
  <sheetData>
    <row r="2" spans="1:2" ht="18">
      <c r="B2" s="138" t="s">
        <v>137</v>
      </c>
    </row>
    <row r="3" spans="1:2">
      <c r="A3" s="144" t="s">
        <v>31</v>
      </c>
    </row>
    <row r="4" spans="1:2">
      <c r="A4" s="143" t="s">
        <v>32</v>
      </c>
      <c r="B4" s="140" t="s">
        <v>268</v>
      </c>
    </row>
    <row r="5" spans="1:2">
      <c r="A5" s="142" t="s">
        <v>32</v>
      </c>
      <c r="B5" s="140" t="s">
        <v>261</v>
      </c>
    </row>
    <row r="6" spans="1:2">
      <c r="A6" s="142" t="s">
        <v>32</v>
      </c>
      <c r="B6" s="140" t="s">
        <v>263</v>
      </c>
    </row>
    <row r="7" spans="1:2">
      <c r="A7" s="142" t="s">
        <v>32</v>
      </c>
      <c r="B7" s="140" t="s">
        <v>269</v>
      </c>
    </row>
    <row r="8" spans="1:2">
      <c r="A8" s="142" t="s">
        <v>32</v>
      </c>
      <c r="B8" s="140" t="s">
        <v>264</v>
      </c>
    </row>
    <row r="9" spans="1:2">
      <c r="A9" s="142" t="s">
        <v>32</v>
      </c>
      <c r="B9" s="140" t="s">
        <v>265</v>
      </c>
    </row>
    <row r="10" spans="1:2">
      <c r="A10" s="142" t="s">
        <v>32</v>
      </c>
      <c r="B10" s="140" t="s">
        <v>266</v>
      </c>
    </row>
    <row r="11" spans="1:2">
      <c r="A11" s="142" t="s">
        <v>32</v>
      </c>
      <c r="B11" s="140" t="s">
        <v>267</v>
      </c>
    </row>
    <row r="12" spans="1:2">
      <c r="A12" s="142" t="s">
        <v>32</v>
      </c>
      <c r="B12" s="140" t="s">
        <v>125</v>
      </c>
    </row>
    <row r="13" spans="1:2">
      <c r="A13" s="142" t="s">
        <v>32</v>
      </c>
      <c r="B13" s="140" t="s">
        <v>98</v>
      </c>
    </row>
    <row r="14" spans="1:2">
      <c r="A14" s="142" t="s">
        <v>32</v>
      </c>
      <c r="B14" s="140" t="s">
        <v>99</v>
      </c>
    </row>
    <row r="15" spans="1:2">
      <c r="A15" s="142" t="s">
        <v>32</v>
      </c>
      <c r="B15" s="140" t="s">
        <v>100</v>
      </c>
    </row>
    <row r="16" spans="1:2">
      <c r="A16" s="142" t="s">
        <v>32</v>
      </c>
      <c r="B16" s="140" t="s">
        <v>159</v>
      </c>
    </row>
    <row r="17" spans="1:2">
      <c r="A17" s="142" t="s">
        <v>32</v>
      </c>
      <c r="B17" s="140" t="s">
        <v>101</v>
      </c>
    </row>
    <row r="18" spans="1:2">
      <c r="A18" s="142" t="s">
        <v>32</v>
      </c>
      <c r="B18" s="140" t="s">
        <v>120</v>
      </c>
    </row>
    <row r="19" spans="1:2">
      <c r="A19" s="142" t="s">
        <v>32</v>
      </c>
      <c r="B19" s="140" t="s">
        <v>102</v>
      </c>
    </row>
    <row r="20" spans="1:2">
      <c r="A20" s="146" t="s">
        <v>33</v>
      </c>
      <c r="B20" s="140" t="s">
        <v>211</v>
      </c>
    </row>
    <row r="21" spans="1:2">
      <c r="A21" s="146" t="s">
        <v>34</v>
      </c>
      <c r="B21" s="140" t="s">
        <v>173</v>
      </c>
    </row>
    <row r="22" spans="1:2">
      <c r="A22" s="142" t="s">
        <v>34</v>
      </c>
      <c r="B22" s="140" t="s">
        <v>103</v>
      </c>
    </row>
    <row r="23" spans="1:2">
      <c r="A23" s="142" t="s">
        <v>34</v>
      </c>
      <c r="B23" s="140" t="s">
        <v>121</v>
      </c>
    </row>
    <row r="24" spans="1:2">
      <c r="A24" s="142" t="s">
        <v>34</v>
      </c>
      <c r="B24" s="140" t="s">
        <v>104</v>
      </c>
    </row>
    <row r="25" spans="1:2">
      <c r="A25" s="142" t="s">
        <v>34</v>
      </c>
      <c r="B25" s="140" t="s">
        <v>160</v>
      </c>
    </row>
    <row r="26" spans="1:2">
      <c r="A26" s="142" t="s">
        <v>34</v>
      </c>
      <c r="B26" s="141" t="s">
        <v>105</v>
      </c>
    </row>
    <row r="27" spans="1:2">
      <c r="A27" s="142" t="s">
        <v>34</v>
      </c>
      <c r="B27" s="140" t="s">
        <v>122</v>
      </c>
    </row>
    <row r="28" spans="1:2">
      <c r="A28" s="142" t="s">
        <v>34</v>
      </c>
      <c r="B28" s="140" t="s">
        <v>106</v>
      </c>
    </row>
    <row r="29" spans="1:2">
      <c r="A29" s="146" t="s">
        <v>35</v>
      </c>
      <c r="B29" s="140" t="s">
        <v>136</v>
      </c>
    </row>
    <row r="30" spans="1:2">
      <c r="A30" s="142" t="s">
        <v>35</v>
      </c>
      <c r="B30" s="140" t="s">
        <v>135</v>
      </c>
    </row>
    <row r="31" spans="1:2">
      <c r="A31" s="142" t="s">
        <v>35</v>
      </c>
      <c r="B31" s="140" t="s">
        <v>134</v>
      </c>
    </row>
    <row r="32" spans="1:2">
      <c r="A32" s="142" t="s">
        <v>35</v>
      </c>
      <c r="B32" s="140" t="s">
        <v>133</v>
      </c>
    </row>
    <row r="33" spans="1:2">
      <c r="A33" s="142" t="s">
        <v>35</v>
      </c>
      <c r="B33" s="140" t="s">
        <v>132</v>
      </c>
    </row>
    <row r="34" spans="1:2">
      <c r="A34" s="142" t="s">
        <v>35</v>
      </c>
      <c r="B34" s="140" t="s">
        <v>161</v>
      </c>
    </row>
    <row r="35" spans="1:2">
      <c r="A35" s="142" t="s">
        <v>35</v>
      </c>
      <c r="B35" s="140" t="s">
        <v>131</v>
      </c>
    </row>
    <row r="36" spans="1:2">
      <c r="A36" s="142" t="s">
        <v>35</v>
      </c>
      <c r="B36" s="140" t="s">
        <v>130</v>
      </c>
    </row>
    <row r="37" spans="1:2">
      <c r="A37" s="142" t="s">
        <v>35</v>
      </c>
      <c r="B37" s="140" t="s">
        <v>129</v>
      </c>
    </row>
    <row r="38" spans="1:2">
      <c r="A38" s="142" t="s">
        <v>35</v>
      </c>
      <c r="B38" s="140" t="s">
        <v>174</v>
      </c>
    </row>
    <row r="39" spans="1:2">
      <c r="A39" s="142" t="s">
        <v>35</v>
      </c>
      <c r="B39" s="140" t="s">
        <v>175</v>
      </c>
    </row>
    <row r="40" spans="1:2">
      <c r="A40" s="142" t="s">
        <v>35</v>
      </c>
      <c r="B40" s="140" t="s">
        <v>176</v>
      </c>
    </row>
    <row r="41" spans="1:2">
      <c r="A41" s="142" t="s">
        <v>35</v>
      </c>
      <c r="B41" s="140" t="s">
        <v>177</v>
      </c>
    </row>
    <row r="42" spans="1:2">
      <c r="A42" s="142" t="s">
        <v>35</v>
      </c>
      <c r="B42" s="140" t="s">
        <v>178</v>
      </c>
    </row>
    <row r="43" spans="1:2">
      <c r="A43" s="142" t="s">
        <v>35</v>
      </c>
      <c r="B43" s="140" t="s">
        <v>179</v>
      </c>
    </row>
    <row r="44" spans="1:2">
      <c r="A44" s="142" t="s">
        <v>35</v>
      </c>
      <c r="B44" s="140" t="s">
        <v>180</v>
      </c>
    </row>
    <row r="45" spans="1:2">
      <c r="A45" s="142" t="s">
        <v>35</v>
      </c>
      <c r="B45" s="140" t="s">
        <v>181</v>
      </c>
    </row>
    <row r="46" spans="1:2">
      <c r="A46" s="146" t="s">
        <v>36</v>
      </c>
      <c r="B46" s="140" t="s">
        <v>128</v>
      </c>
    </row>
    <row r="47" spans="1:2">
      <c r="A47" s="146" t="s">
        <v>36</v>
      </c>
      <c r="B47" s="140" t="s">
        <v>127</v>
      </c>
    </row>
    <row r="48" spans="1:2">
      <c r="A48" s="146" t="s">
        <v>36</v>
      </c>
      <c r="B48" s="141" t="s">
        <v>126</v>
      </c>
    </row>
    <row r="49" spans="1:4">
      <c r="A49" s="145" t="s">
        <v>37</v>
      </c>
      <c r="B49" s="140" t="s">
        <v>186</v>
      </c>
    </row>
    <row r="50" spans="1:4">
      <c r="A50" s="145" t="s">
        <v>37</v>
      </c>
      <c r="B50" s="140" t="s">
        <v>187</v>
      </c>
    </row>
    <row r="51" spans="1:4">
      <c r="A51" s="145" t="s">
        <v>37</v>
      </c>
      <c r="B51" s="140" t="s">
        <v>188</v>
      </c>
    </row>
    <row r="52" spans="1:4">
      <c r="A52" s="145" t="s">
        <v>37</v>
      </c>
      <c r="B52" s="140" t="s">
        <v>232</v>
      </c>
    </row>
    <row r="53" spans="1:4">
      <c r="A53" s="145" t="s">
        <v>37</v>
      </c>
      <c r="B53" s="140" t="s">
        <v>233</v>
      </c>
    </row>
    <row r="54" spans="1:4">
      <c r="A54" s="145" t="s">
        <v>37</v>
      </c>
      <c r="B54" s="140" t="s">
        <v>234</v>
      </c>
    </row>
    <row r="55" spans="1:4">
      <c r="A55" s="145" t="s">
        <v>37</v>
      </c>
      <c r="B55" s="140" t="s">
        <v>235</v>
      </c>
    </row>
    <row r="56" spans="1:4">
      <c r="A56" s="145" t="s">
        <v>37</v>
      </c>
      <c r="B56" s="140" t="s">
        <v>217</v>
      </c>
    </row>
    <row r="57" spans="1:4">
      <c r="A57" s="145" t="s">
        <v>37</v>
      </c>
      <c r="B57" s="140" t="s">
        <v>218</v>
      </c>
    </row>
    <row r="58" spans="1:4">
      <c r="A58" s="145" t="s">
        <v>37</v>
      </c>
      <c r="B58" s="140" t="s">
        <v>236</v>
      </c>
    </row>
    <row r="59" spans="1:4">
      <c r="A59" s="145" t="s">
        <v>37</v>
      </c>
      <c r="B59" s="141" t="s">
        <v>237</v>
      </c>
    </row>
    <row r="60" spans="1:4">
      <c r="A60" s="145" t="s">
        <v>37</v>
      </c>
      <c r="B60" s="140" t="s">
        <v>238</v>
      </c>
      <c r="D60" s="139"/>
    </row>
    <row r="61" spans="1:4">
      <c r="A61" s="145" t="s">
        <v>38</v>
      </c>
      <c r="B61" s="140" t="s">
        <v>239</v>
      </c>
      <c r="D61" s="139"/>
    </row>
    <row r="62" spans="1:4">
      <c r="A62" s="145" t="s">
        <v>38</v>
      </c>
      <c r="B62" s="140" t="s">
        <v>240</v>
      </c>
      <c r="D62" s="139"/>
    </row>
    <row r="63" spans="1:4">
      <c r="A63" s="145" t="s">
        <v>38</v>
      </c>
      <c r="B63" s="140" t="s">
        <v>241</v>
      </c>
      <c r="D63" s="139"/>
    </row>
    <row r="64" spans="1:4">
      <c r="A64" s="145" t="s">
        <v>38</v>
      </c>
      <c r="B64" s="140" t="s">
        <v>242</v>
      </c>
      <c r="D64" s="139"/>
    </row>
    <row r="65" spans="1:4">
      <c r="A65" s="145" t="s">
        <v>38</v>
      </c>
      <c r="B65" s="140" t="s">
        <v>243</v>
      </c>
      <c r="D65" s="139"/>
    </row>
    <row r="66" spans="1:4">
      <c r="A66" s="145" t="s">
        <v>38</v>
      </c>
      <c r="B66" s="140" t="s">
        <v>244</v>
      </c>
      <c r="D66" s="139"/>
    </row>
    <row r="67" spans="1:4">
      <c r="A67" s="145" t="s">
        <v>38</v>
      </c>
      <c r="B67" s="140" t="s">
        <v>245</v>
      </c>
      <c r="D67" s="139"/>
    </row>
    <row r="68" spans="1:4">
      <c r="A68" s="145" t="s">
        <v>38</v>
      </c>
      <c r="B68" s="140" t="s">
        <v>246</v>
      </c>
      <c r="D68" s="139"/>
    </row>
    <row r="69" spans="1:4">
      <c r="A69" s="145" t="s">
        <v>38</v>
      </c>
      <c r="B69" s="140" t="s">
        <v>247</v>
      </c>
      <c r="D69" s="139"/>
    </row>
    <row r="70" spans="1:4">
      <c r="A70" s="145" t="s">
        <v>38</v>
      </c>
      <c r="B70" s="140" t="s">
        <v>248</v>
      </c>
      <c r="D70" s="139"/>
    </row>
    <row r="71" spans="1:4">
      <c r="B71" s="94"/>
    </row>
    <row r="72" spans="1:4" ht="14.5" customHeight="1">
      <c r="B72" s="94"/>
    </row>
    <row r="73" spans="1:4" ht="14.5" customHeight="1">
      <c r="A73" s="228" t="s">
        <v>201</v>
      </c>
      <c r="B73" s="228"/>
    </row>
    <row r="74" spans="1:4">
      <c r="A74" s="178" t="s">
        <v>140</v>
      </c>
      <c r="B74" s="94" t="s">
        <v>202</v>
      </c>
    </row>
    <row r="75" spans="1:4">
      <c r="A75" s="179" t="s">
        <v>81</v>
      </c>
      <c r="B75" s="94" t="s">
        <v>203</v>
      </c>
    </row>
    <row r="76" spans="1:4">
      <c r="A76" s="145" t="s">
        <v>70</v>
      </c>
      <c r="B76" s="94" t="s">
        <v>204</v>
      </c>
    </row>
    <row r="77" spans="1:4">
      <c r="B77" s="94"/>
    </row>
    <row r="78" spans="1:4">
      <c r="B78" s="94"/>
    </row>
    <row r="79" spans="1:4">
      <c r="B79" s="94"/>
    </row>
    <row r="80" spans="1:4">
      <c r="B80" s="94"/>
    </row>
    <row r="81" spans="2:2">
      <c r="B81" s="94"/>
    </row>
    <row r="82" spans="2:2">
      <c r="B82" s="94"/>
    </row>
  </sheetData>
  <mergeCells count="1">
    <mergeCell ref="A73:B73"/>
  </mergeCells>
  <hyperlinks>
    <hyperlink ref="B4" location="'Tab. 3.1'!A1" display="Tab. 3.1: Pädagogisch tätige Personen* in Kindertageseinrichtungen 2006 bis 2015 nach Trägern"/>
    <hyperlink ref="B5" location="'Tab. 3.2'!A1" display="Tab. 3.2: Tätige Personen in Kindertageseinrichtungen 2006 und 2011 bis 2015 nach Ländern"/>
    <hyperlink ref="B6" location="'Tab. 3.2-1'!A1" display="Tab. 3.2-1: Tätige Personen in Kindertageseinrichtungen in Trägerschaft öffentlicher Träger 2011 bis 2015 nach Ländern"/>
    <hyperlink ref="B7" location="'Tab. 3.2-2'!A1" display="Tab. 3.2-2: Tätige Personen in Kindertageseinrichtungen in Trägerschaft der EKD/Diakonie 2011 bis 2015 nach Ländern"/>
    <hyperlink ref="B8" location="'Tab. 3.2-3'!A1" display="Tab. 3.2-3: Tätige Personen in Kindertageseinrichtungen in Trägerschaft der Katholischen Kirche/Caritas 2011 bis 2015 nach Ländern"/>
    <hyperlink ref="B9" location="'Tab. 3.2-4'!A1" display="Tab. 3.2-4: Tätige Personen in Kindertageseinrichtungen in Trägerschaft der AWO 2011 bis 2015 nach Ländern"/>
    <hyperlink ref="B10" location="'Tab. 3.2-5'!A1" display="Tab. 3.2-5: Tätige Personen in Kindertageseinrichtungen in Trägerschaft des Paritätischen 2011 bis 2015 nach Ländern"/>
    <hyperlink ref="B11" location="'Tab. 3.2-6'!A1" display="Tab. 3.2-6: Tätige Personen in Kindertageseinrichtungen in Trägerschaft der DRK 2011 bis 2015 nach Ländern"/>
    <hyperlink ref="B12" location="'Tab. 3.3'!A1" display="Tab. 3.3: Vollzeitbeschäftigungsäquivalente in Kindertageseinrichtungen 2011 bis 2015 nach Trägern"/>
    <hyperlink ref="B13" location="'Tab. 3.4'!A1" display="Tab. 3.4: Vollzeitbeschäftigungsäquivalente des pädagogisch tätigen Personals in Kindertageseinrichtungen 2011 bis 2015 nach Ländern"/>
    <hyperlink ref="B14" location="'Tab. 3.4-1'!A1" display="Tab. 3.4-1: Vollzeitbeschäftigungsäquivalente des pädagogisch tätigen Personals in Kindertageseinrichtungen in Trägerschaft öffentlicher Träger 2011 bis 2015 nach Ländern"/>
    <hyperlink ref="B15" location="'Tab. 3.4-2'!A1" display="Tab. 3.4-2: Vollzeitbeschäftigungsäquivalente des pädagogisch tätigen Personals in Kindertageseinrichtungen in Trägerschaft der EKD/Diakonie 2011 bis 2015 nach Ländern"/>
    <hyperlink ref="B16" location="'Tab. 3.4-3'!A1" display="Tab. 3.4-3: Vollzeitbeschäftigungsäquivalente des pädagogisch tätigen Personals in Kindertageseinrichtungen in Trägerschaft der Katholischen Kirche/Caritas 2011 bis 2015 nach Ländern"/>
    <hyperlink ref="B17" location="'Tab. 3.4-4'!A1" display="Tab. 3.4-4: Vollzeitbeschäftigungsäquivalente des pädagogisch tätigen Personals in Kindertageseinrichtungen in Trägerschaft der AWO 2011 bis 2015 nach Ländern"/>
    <hyperlink ref="B18" location="'Tab. 3.4-5'!A1" display="Tab. 3.4-5: Vollzeitbeschäftigungsäquivalente des pädagogisch tätigen Personals in Kindertageseinrichtungen in Trägerschaft des Paritätischen 2011 bis 2015 nach Ländern"/>
    <hyperlink ref="B19" location="'Tab. 3.4-6'!A1" display="Tab. 3.4-6: Vollzeitbeschäftigungsäquivalente des pädagogisch tätigen Personals in Kindertageseinrichtungen in Trägerschaft des DRK 2011 bis 2015 nach Ländern"/>
    <hyperlink ref="B21" location="'Tab. 3.6'!A1" display="Tab. 3.6: Pädagogisch tätiges Personal* in Kindertageseinrichtungen 2011 und 2015 nach Arbeitsbereich und Trägern"/>
    <hyperlink ref="B22" location="'Tab. 3.7'!A1" display="Tab. 3.7: Pädagogisch tätiges Personal in Kindertageseinrichtungen 2011 und 2015 nach Arbeitsbereichen und Ländern"/>
    <hyperlink ref="B23" location="'Tab. 3.7-1'!A1" display="Tab. 3.7-1: Pädagogisch tätiges Personal in Kindertageseinrichtungen in Trägerschaft öffentlicher Träger 2011 und 2015 nach Arbeitsbereichen und Ländern"/>
    <hyperlink ref="B24" location="'Tab. 3.7-2'!A1" display="Tab. 3.7-2: Pädagogisch tätiges Personal in Kindertageseinrichtungen in Trägerschaft der EKD/Diakonie 2011 und 2015 nach Arbeitsbereichen und Ländern"/>
    <hyperlink ref="B25" location="'Tab. 3.7-3'!A1" display="Tab. 3.7-3: Pädagogisch tätiges Personal in Kindertageseinrichtungen in Trägerschaft der Katholischen Kirche/Caritas 2011 und 2015 nach Arbeitsbereichen und Ländern"/>
    <hyperlink ref="B26" location="'Tab. 3.7-4'!A1" display="Tab. 3.7-4: Pädagogisch tätiges Personal in Kindertageseinrichtungen in Trägerschaft der AWO 2011 und 2015 nach Arbeitsbereichen und Ländern"/>
    <hyperlink ref="B27" location="'Tab. 3.7-5'!A1" display="Tab. 3.7-5: Pädagogisch tätiges Personal in Kindertageseinrichtungen in Trägerschaft des Paritätischen 2011 und 2015 nach Arbeitsbereichen und Ländern"/>
    <hyperlink ref="B28" location="'Tab. 3.7-6'!A1" display="Tab. 3.7-6: Pädagogisch tätiges Personal in Kindertageseinrichtungen in Trägerschaft des DRK 2011 und 2015 nach Arbeitsbereichen und Ländern"/>
    <hyperlink ref="B29" location="'Tab. 3.8'!A1" display="Tab. 3.8: Pädagogisch tätiges Personal* in Kindertageseinrichtungen 2011 und 2015 nach Altersgruppen und Trägern"/>
    <hyperlink ref="B30" location="'Tab. 3.9'!A1" display="Tab. 3.9: Pädagogisch tätiges Personal* in Kindertageseinrichtungen 2015 nach Altersjahren und Trägern"/>
    <hyperlink ref="B31" location="'Tab. 3.10'!A1" display="Tab. 3.10: Pädagogisch tätiges Personal* in Kindertageseinrichtungen 2011 und 2015 nach Altersgruppen und Ländern"/>
    <hyperlink ref="B32" location="'Tab. 3.10-1'!A1" display="Tab. 3.10-1: Pädagogisch tätiges Personal* in Kindertageseinrichtungen in Trägerschaft öffentlicher Träger 2011 und 2015 nach Altersgruppen und Ländern"/>
    <hyperlink ref="B33" location="'Tab. 3.10-2'!A1" display="Tab. 3.10-2: Pädagogisch tätiges Personal* in Kindertageseinrichtungen in Trägerschaft der EKD/Diakonie 2011 und 2015 nach Altersgruppen und Ländern"/>
    <hyperlink ref="B34" location="'Tab. 3.10-3'!A1" display="Tab. 3.10-3: Pädagogisch tätiges Personal* in Kindertageseinrichtungen in Trägerschaft der Katholischen Kirche/Caritas 2011 und 2015 nach Altersgruppen und Ländern"/>
    <hyperlink ref="B35" location="'Tab. 3.10-4'!A1" display="Tab. 3.10-4: Pädagogisch tätiges Personal* in Kindertageseinrichtungen in Trägerschaft der AWO 2011 und 2015 nach Altersgruppen und Ländern"/>
    <hyperlink ref="B36" location="'Tab. 3.10-5'!A1" display="Tab. 3.10-5: Pädagogisch tätiges Personal* in Kindertageseinrichtungen in Trägerschaft des Paritätischen 2011 und 2015 nach Altersgruppen und Ländern"/>
    <hyperlink ref="B37" location="'Tab. 3.10-6'!A1" display="Tab. 3.10-6: Pädagogisch tätiges Personal* in Kindertageseinrichtungen in Trägerschaft des DRK 2011 und 2015 nach Altersgruppen und Ländern"/>
    <hyperlink ref="B38" location="'Tab. 3.11'!A1" display="Tab. 3.11: Pädagogisch tätiges Personal* in Kindertageseinrichtungen 2015 nach Altersgruppen, Arbeitsbereichen und Trägern"/>
    <hyperlink ref="B39" location="'Tab. 3.12'!A1" display="Tab. 3.12: Pädagogisch tätiges Personal* in Kindertageseinrichtungen 2015 nach Altersgruppen, Arbeitsbereichen und Ländergruppen"/>
    <hyperlink ref="B40" location="'Tab. 3.12-1'!A1" display="Tab. 3.12-1: Pädagogisch tätiges Personal* in Kindertageseinrichtungen in Trägerschaft öffentlicher Träger 2015 nach Altersgruppen, Arbeitsbereichen und Ländergruppen"/>
    <hyperlink ref="B41" location="'Tab. 3.12-2'!A1" display="Tab. 3.12-2: Pädagogisch tätiges Personal* in Kindertageseinrichtungen in Trägerschaft der EKD/Diakonie 2015 nach Altersgruppen, Arbeitsbereichen und Ländergruppen"/>
    <hyperlink ref="B42" location="'Tab. 3.12-3'!A1" display="Tab. 3.12-3: Pädagogisch tätiges Personal* in Kindertageseinrichtungen in Trägerschaft der Katholischen Kirche/Caritas 2015 nach Altersgruppen, Arbeitsbereichen und Ländergruppen"/>
    <hyperlink ref="B43" location="'Tab. 3.12-4'!A1" display="Tab. 3.12-4: Pädagogisch tätiges Personal* in Kindertageseinrichtungen in Trägerschaft der AWO 2015 nach Altersgruppen, Arbeitsbereichen und Ländergruppen"/>
    <hyperlink ref="B44" location="'Tab. 3.12-5'!A1" display="Tab. 3.12-5: Pädagogisch tätiges Personal* in Kindertageseinrichtungen in Trägerschaft des Paritätischen 2015 nach Altersgruppen, Arbeitsbereichen und Ländergruppen"/>
    <hyperlink ref="B45" location="'Tab. 3.12-6'!A1" display="Tab. 3.12-6: Pädagogisch tätiges Personal* in Kindertageseinrichtungen in Trägerschaft der DRK 2015 nach Altersgruppen, Arbeitsbereichen und Ländergruppen"/>
    <hyperlink ref="B46" location="'Tab. 3.13'!A1" display="Tab. 3.13: Pädagogisch tätiges Personal* in Kindertageseinrichtungen 2011 und 2015 nach Geschlecht und Träger"/>
    <hyperlink ref="B47" location="'Tab. 3.14'!A1" display="Tab. 3.14: Pädagogisch tätiges Personal* in Kindertageseinrichtungen 2011 und 2015 nach Geschlecht, Alter und Träger"/>
    <hyperlink ref="B48" location="'Tab. 3.15'!A1" display="Tab. 3.15: Pädagogisch tätiges Personal* in Kindertageseinrichtungen 2011 und 2015 nach Geschlecht, Art der Tätigkeit und Träger"/>
    <hyperlink ref="B49" location="'Tab. 3.16'!A1" display="Tab. 3.16:  Pädagogisch tätige Personal* in Kindertageseinrichtungen 2011 und 2015 nach Beschäftigungsumfang und Trägern"/>
    <hyperlink ref="B50" location="'Tab. 3.16-1'!A1" display="Tab. 3.16-1:  Pädagogisch tätige Personal* in Kindertageseinrichtungen 2011 und 2015 in Westdeutschland nach Beschäftigungsumfang und Trägern"/>
    <hyperlink ref="B51" location="'Tab. 3.16-2'!A1" display="Tab. 3.16-2:  Pädagogisch tätige Personal* in Kindertageseinrichtungen 2011 und 2015 in Ostdeutschland nach Beschäftigungsumfang und Trägern"/>
    <hyperlink ref="B52" location="'Tab. 3.17'!A1" display="Tab. 3.17: Pädagogisch tätige Personal* in Kindertageseinrichtungen 2011 und 2015 nach Beschäftigungsstunden und Trägern"/>
    <hyperlink ref="B53" location="'Tab. 3.18'!A1" display="Tab. 3.18: Pädagogisch tätiges Personal* in Kindertageseinrichtungen 2011 und 2015 nach Beschäftigungsumfang, Art der Tätigkeit und Träger"/>
    <hyperlink ref="B54" location="'Tab. 3.19'!A1" display="Tab. 3.19: Anteil des pädagogisch tätigen Personals* in Kindertageseinrichtungen 2011 und 2015 nach Beschäftigungsumfang, Art der Tätigkeit und Träger"/>
    <hyperlink ref="B20" location="'Tab. 3.5'!A1" display="Tab. 3.5: Platz- und Personalbedarf beim weiteren U3-Ausbau unter Beibehaltung der bisherigen Rahmenbedingungen nach Trägern und Ländern"/>
    <hyperlink ref="B55" location="'Tab. 3.19-1'!A1" display="Tab. 3.19-1: Pädagogisch tätiges Personal* in Kindertageseinrichtungen in Trägerschaft öffentlicher Träger 2015 nach Beschäftigungsumfang und Ländern"/>
    <hyperlink ref="B56" location="'Tab. 3.19-2'!A1" display="Tab. 3.19-2: Pädagogisch tätiges Personal* in Kindertageseinrichtungen in Trägerschaft der EKD/Diakonie 2015 nach Beschäftigungsumfang und Ländern"/>
    <hyperlink ref="B57" location="'Tab. 3.19-3'!A1" display="Tab. 3.19-3: Pädagogisch tätiges Personal* in Kindertageseinrichtungen in Trägerschaft der katholischen Kirche/Caritas 2015 nach Beschäftigungsumfang und Ländern"/>
    <hyperlink ref="B58" location="'Tab. 3.19-4'!A1" display="Tab. 3.19-4: Pädagogisch tätiges Personal* in Kindertageseinrichtungen in Trägerschaft der AWO 2015 nach Beschäftigungsumfang und Ländern"/>
    <hyperlink ref="B59" location="'Tab. 3.19-5'!A1" display="Tab. 3.19-5: Pädagogisch tätiges Personal* in Kindertageseinrichtungen in Trägerschaft des Paritätischen 2015 nach Beschäftigungsumfang und Ländern"/>
    <hyperlink ref="B60" location="'Tab. 3.19-6'!A1" display="Tab. 3.19-6: Pädagogisch tätiges Personal* in Kindertageseinrichtungen in Trägerschaft des DRK 2015 nach Beschäftigungsumfang und Ländern"/>
    <hyperlink ref="B61" location="'Tab. 3.20'!A1" display="Tab. 3.20: Angestellte* in Kindertageseinrichtungen 2015 nach Befristung, Art der Tätigkeit und Trägers"/>
    <hyperlink ref="B62" location="'Tab. 3.21'!A1" display="Tab. 3.21: Angestellte* in Kindertageseinrichtungen 2015 nach Befristung, Art der Tätigkeit und Ländergruppen"/>
    <hyperlink ref="B63" location="'Tab. 3.21-1'!A1" display="Tab. 3.21-1: Angestellte* in einer Kindertageseinrichtung in Trägerschaft öffentlicher Träger 2015 nach Befristung, Art der Tätigkeit und Ländergruppen"/>
    <hyperlink ref="B64" location="'Tab. 3.21-2'!A1" display="Tab. 3.21-2: Angestellte* in einer Kindertageseinrichtung in Trägerschaft der EKD/Diakonie 2015 nach Befristung, Art der Tätigkeit und Ländergruppen"/>
    <hyperlink ref="B65" location="'Tab. 3.21-3'!A1" display="Tab. 3.21-3: Angestellte* in einer Kindertageseinrichtung in Trägerschaft der katholischen Kirche/Caritas 2015 nach Befristung, Art der Tätigkeit und Ländergruppen"/>
    <hyperlink ref="B66" location="'Tab. 3.21-4'!A1" display="Tab. 3.21-4: Angestellte* in einer Kindertageseinrichtung in Trägerschaft der AWO 2015 nach Befristung, Art der Tätigkeit und Ländergruppen"/>
    <hyperlink ref="B67" location="'Tab. 3.21-5'!A1" display="Tab. 3.21-5: Angestellte* in einer Kindertageseinrichtung in Trägerschaft des Paritätischen 2015 nach Befristung, Art der Tätigkeit und Ländergruppen"/>
    <hyperlink ref="B68" location="'Tab. 3.21-6'!A1" display="Tab. 3.21-6: Angestellte* in einer Kindertageseinrichtung in Trägerschaft des DRK 2015 nach Befristung, Art der Tätigkeit und Ländergruppen"/>
    <hyperlink ref="B69" location="'Tab. 3.22'!A1" display="Tab. 3.22: Angestellte in Kindertageseinrichtungen 2015 nach Befristung, Alter und Träger"/>
    <hyperlink ref="B70" location="'Tab. 3.23'!A1" display="Tab. 3.23: Angestellte* in Kindertageseinrichtungen 2015 nach Befristung, Alter, Träger und Ländergruppen"/>
  </hyperlinks>
  <pageMargins left="0.7" right="0.7" top="0.78740157499999996" bottom="0.78740157499999996" header="0.3" footer="0.3"/>
  <pageSetup paperSize="9" scale="48" orientation="landscape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K21" sqref="K21"/>
    </sheetView>
  </sheetViews>
  <sheetFormatPr baseColWidth="10" defaultColWidth="8.54296875" defaultRowHeight="14"/>
  <cols>
    <col min="1" max="1" width="23.453125" style="98" customWidth="1"/>
    <col min="2" max="6" width="11.453125" style="98" customWidth="1"/>
    <col min="7" max="8" width="11.26953125" style="98" customWidth="1"/>
    <col min="9" max="16384" width="8.54296875" style="98"/>
  </cols>
  <sheetData>
    <row r="1" spans="1:8" s="92" customFormat="1" ht="20.149999999999999" customHeight="1">
      <c r="A1" s="91" t="s">
        <v>0</v>
      </c>
    </row>
    <row r="2" spans="1:8" s="94" customFormat="1" ht="14.5" customHeight="1">
      <c r="A2" s="93"/>
    </row>
    <row r="3" spans="1:8" s="95" customFormat="1" ht="14.5" customHeight="1">
      <c r="A3" s="10" t="s">
        <v>138</v>
      </c>
    </row>
    <row r="4" spans="1:8" s="94" customFormat="1" ht="14.5" customHeight="1">
      <c r="A4" s="96"/>
    </row>
    <row r="5" spans="1:8" ht="23.15" customHeight="1">
      <c r="A5" s="72" t="s">
        <v>74</v>
      </c>
      <c r="B5" s="97">
        <v>2011</v>
      </c>
      <c r="C5" s="97">
        <v>2012</v>
      </c>
      <c r="D5" s="97">
        <v>2013</v>
      </c>
      <c r="E5" s="97">
        <v>2014</v>
      </c>
      <c r="F5" s="97">
        <v>2015</v>
      </c>
      <c r="G5" s="250" t="s">
        <v>42</v>
      </c>
      <c r="H5" s="251"/>
    </row>
    <row r="6" spans="1:8">
      <c r="A6" s="90"/>
      <c r="B6" s="255" t="s">
        <v>76</v>
      </c>
      <c r="C6" s="255"/>
      <c r="D6" s="255"/>
      <c r="E6" s="255"/>
      <c r="F6" s="255"/>
      <c r="G6" s="255"/>
      <c r="H6" s="255"/>
    </row>
    <row r="7" spans="1:8">
      <c r="A7" s="89"/>
      <c r="B7" s="256" t="s">
        <v>1</v>
      </c>
      <c r="C7" s="256"/>
      <c r="D7" s="256"/>
      <c r="E7" s="256"/>
      <c r="F7" s="256"/>
      <c r="G7" s="256"/>
      <c r="H7" s="88" t="s">
        <v>2</v>
      </c>
    </row>
    <row r="8" spans="1:8">
      <c r="A8" s="21" t="s">
        <v>93</v>
      </c>
      <c r="B8" s="11">
        <v>356852</v>
      </c>
      <c r="C8" s="11">
        <f>'Tab. 3.4'!C7</f>
        <v>377365</v>
      </c>
      <c r="D8" s="11">
        <f>'Tab. 3.4'!D7</f>
        <v>398485</v>
      </c>
      <c r="E8" s="11">
        <f>'Tab. 3.4'!E7</f>
        <v>424775</v>
      </c>
      <c r="F8" s="11">
        <f>'Tab. 3.4'!F7</f>
        <v>446170.09999999992</v>
      </c>
      <c r="G8" s="110">
        <f>F8-B8</f>
        <v>89318.099999999919</v>
      </c>
      <c r="H8" s="87">
        <f>G8*100/B8</f>
        <v>25.029451985697129</v>
      </c>
    </row>
    <row r="9" spans="1:8">
      <c r="A9" s="18" t="s">
        <v>21</v>
      </c>
      <c r="B9" s="19">
        <f>'Tab. 3.4-1'!B7</f>
        <v>120930</v>
      </c>
      <c r="C9" s="19">
        <f>'Tab. 3.4-1'!C7</f>
        <v>127824</v>
      </c>
      <c r="D9" s="19">
        <f>'Tab. 3.4-1'!D7</f>
        <v>133889</v>
      </c>
      <c r="E9" s="19">
        <f>'Tab. 3.4-1'!E7</f>
        <v>145044</v>
      </c>
      <c r="F9" s="19">
        <f>'Tab. 3.4-1'!F7</f>
        <v>152910.19999999998</v>
      </c>
      <c r="G9" s="66">
        <f t="shared" ref="G9:G15" si="0">F9-B9</f>
        <v>31980.199999999983</v>
      </c>
      <c r="H9" s="86">
        <f t="shared" ref="H9:H15" si="1">G9*100/B9</f>
        <v>26.445216240800448</v>
      </c>
    </row>
    <row r="10" spans="1:8">
      <c r="A10" s="109" t="s">
        <v>75</v>
      </c>
      <c r="B10" s="17">
        <f>'Tab. 3.4-2'!B7</f>
        <v>57731</v>
      </c>
      <c r="C10" s="17">
        <f>'Tab. 3.4-2'!C7</f>
        <v>60545</v>
      </c>
      <c r="D10" s="17">
        <f>'Tab. 3.4-2'!D7</f>
        <v>63761</v>
      </c>
      <c r="E10" s="17">
        <f>'Tab. 3.4-2'!E7</f>
        <v>66946</v>
      </c>
      <c r="F10" s="17">
        <f>'Tab. 3.4-2'!F7</f>
        <v>69190</v>
      </c>
      <c r="G10" s="110">
        <f t="shared" si="0"/>
        <v>11459</v>
      </c>
      <c r="H10" s="87">
        <f t="shared" si="1"/>
        <v>19.84895463442518</v>
      </c>
    </row>
    <row r="11" spans="1:8">
      <c r="A11" s="18" t="s">
        <v>118</v>
      </c>
      <c r="B11" s="19">
        <f>'Tab. 3.4-3'!B7</f>
        <v>64898</v>
      </c>
      <c r="C11" s="19">
        <f>'Tab. 3.4-3'!C7</f>
        <v>67196</v>
      </c>
      <c r="D11" s="19">
        <f>'Tab. 3.4-3'!D7</f>
        <v>70575</v>
      </c>
      <c r="E11" s="19">
        <f>'Tab. 3.4-3'!E7</f>
        <v>74774</v>
      </c>
      <c r="F11" s="19">
        <f>'Tab. 3.4-3'!F7</f>
        <v>77199</v>
      </c>
      <c r="G11" s="66">
        <f t="shared" si="0"/>
        <v>12301</v>
      </c>
      <c r="H11" s="86">
        <f t="shared" si="1"/>
        <v>18.954359148201792</v>
      </c>
    </row>
    <row r="12" spans="1:8">
      <c r="A12" s="109" t="s">
        <v>54</v>
      </c>
      <c r="B12" s="17">
        <f>'Tab. 3.4-4'!B7</f>
        <v>18663</v>
      </c>
      <c r="C12" s="17">
        <f>'Tab. 3.4-4'!C7</f>
        <v>20053</v>
      </c>
      <c r="D12" s="17">
        <f>'Tab. 3.4-4'!D7</f>
        <v>21158</v>
      </c>
      <c r="E12" s="17">
        <f>'Tab. 3.4-4'!E7</f>
        <v>22133</v>
      </c>
      <c r="F12" s="17">
        <f>'Tab. 3.4-4'!F7</f>
        <v>23581</v>
      </c>
      <c r="G12" s="110">
        <f t="shared" si="0"/>
        <v>4918</v>
      </c>
      <c r="H12" s="87">
        <f t="shared" si="1"/>
        <v>26.351604779510261</v>
      </c>
    </row>
    <row r="13" spans="1:8">
      <c r="A13" s="18" t="s">
        <v>119</v>
      </c>
      <c r="B13" s="19">
        <f>'Tab. 3.4-5'!B7</f>
        <v>36716</v>
      </c>
      <c r="C13" s="19">
        <f>'Tab. 3.4-5'!C7</f>
        <v>38580</v>
      </c>
      <c r="D13" s="19">
        <f>'Tab. 3.4-5'!D7</f>
        <v>40870</v>
      </c>
      <c r="E13" s="19">
        <f>'Tab. 3.4-5'!E7</f>
        <v>42333</v>
      </c>
      <c r="F13" s="19">
        <f>'Tab. 3.4-5'!F7</f>
        <v>44535</v>
      </c>
      <c r="G13" s="66">
        <f t="shared" si="0"/>
        <v>7819</v>
      </c>
      <c r="H13" s="86">
        <f t="shared" si="1"/>
        <v>21.295892798779825</v>
      </c>
    </row>
    <row r="14" spans="1:8">
      <c r="A14" s="109" t="s">
        <v>55</v>
      </c>
      <c r="B14" s="17">
        <f>'Tab. 3.4-6'!B7</f>
        <v>10271</v>
      </c>
      <c r="C14" s="17">
        <f>'Tab. 3.4-6'!C7</f>
        <v>11037</v>
      </c>
      <c r="D14" s="17">
        <f>'Tab. 3.4-6'!D7</f>
        <v>11593</v>
      </c>
      <c r="E14" s="17">
        <f>'Tab. 3.4-6'!E7</f>
        <v>12494</v>
      </c>
      <c r="F14" s="17">
        <f>'Tab. 3.4-6'!F7</f>
        <v>13239</v>
      </c>
      <c r="G14" s="110">
        <f t="shared" si="0"/>
        <v>2968</v>
      </c>
      <c r="H14" s="87">
        <f t="shared" si="1"/>
        <v>28.896894168045954</v>
      </c>
    </row>
    <row r="15" spans="1:8">
      <c r="A15" s="18" t="s">
        <v>22</v>
      </c>
      <c r="B15" s="20">
        <v>47642</v>
      </c>
      <c r="C15" s="20">
        <v>52130</v>
      </c>
      <c r="D15" s="20">
        <v>56638</v>
      </c>
      <c r="E15" s="20">
        <v>61052</v>
      </c>
      <c r="F15" s="20">
        <v>65515</v>
      </c>
      <c r="G15" s="36">
        <f t="shared" si="0"/>
        <v>17873</v>
      </c>
      <c r="H15" s="38">
        <f t="shared" si="1"/>
        <v>37.51521766508543</v>
      </c>
    </row>
    <row r="16" spans="1:8">
      <c r="A16" s="90"/>
      <c r="B16" s="255" t="s">
        <v>77</v>
      </c>
      <c r="C16" s="255"/>
      <c r="D16" s="255"/>
      <c r="E16" s="255"/>
      <c r="F16" s="255"/>
      <c r="G16" s="255"/>
      <c r="H16" s="255"/>
    </row>
    <row r="17" spans="1:10" ht="14.5" customHeight="1">
      <c r="A17" s="89"/>
      <c r="B17" s="256" t="s">
        <v>2</v>
      </c>
      <c r="C17" s="256"/>
      <c r="D17" s="256"/>
      <c r="E17" s="256"/>
      <c r="F17" s="256"/>
      <c r="G17" s="256" t="s">
        <v>78</v>
      </c>
      <c r="H17" s="256"/>
    </row>
    <row r="18" spans="1:10">
      <c r="A18" s="21" t="s">
        <v>20</v>
      </c>
      <c r="B18" s="17">
        <f>B8*100/B$8</f>
        <v>100</v>
      </c>
      <c r="C18" s="17">
        <f t="shared" ref="C18:F18" si="2">C8*100/C$8</f>
        <v>100</v>
      </c>
      <c r="D18" s="17">
        <f t="shared" si="2"/>
        <v>100</v>
      </c>
      <c r="E18" s="17">
        <f t="shared" si="2"/>
        <v>100</v>
      </c>
      <c r="F18" s="17">
        <f t="shared" si="2"/>
        <v>100</v>
      </c>
      <c r="G18" s="252" t="s">
        <v>140</v>
      </c>
      <c r="H18" s="247"/>
      <c r="I18" s="78"/>
      <c r="J18" s="79"/>
    </row>
    <row r="19" spans="1:10">
      <c r="A19" s="18" t="s">
        <v>21</v>
      </c>
      <c r="B19" s="105">
        <f t="shared" ref="B19:F25" si="3">B9*100/B$8</f>
        <v>33.887998385885467</v>
      </c>
      <c r="C19" s="105">
        <f t="shared" si="3"/>
        <v>33.872775694619271</v>
      </c>
      <c r="D19" s="105">
        <f t="shared" si="3"/>
        <v>33.599508137069151</v>
      </c>
      <c r="E19" s="105">
        <f t="shared" si="3"/>
        <v>34.146077335059736</v>
      </c>
      <c r="F19" s="105">
        <f t="shared" si="3"/>
        <v>34.271727307589643</v>
      </c>
      <c r="G19" s="253">
        <f>F19-B19</f>
        <v>0.38372892170417572</v>
      </c>
      <c r="H19" s="254"/>
      <c r="I19" s="80"/>
      <c r="J19" s="79"/>
    </row>
    <row r="20" spans="1:10">
      <c r="A20" s="109" t="s">
        <v>75</v>
      </c>
      <c r="B20" s="104">
        <f t="shared" si="3"/>
        <v>16.177855245311783</v>
      </c>
      <c r="C20" s="104">
        <f t="shared" si="3"/>
        <v>16.044148238442887</v>
      </c>
      <c r="D20" s="104">
        <f t="shared" si="3"/>
        <v>16.000853231614741</v>
      </c>
      <c r="E20" s="104">
        <f t="shared" si="3"/>
        <v>15.760343711376612</v>
      </c>
      <c r="F20" s="104">
        <f t="shared" si="3"/>
        <v>15.507538492606297</v>
      </c>
      <c r="G20" s="246">
        <f t="shared" ref="G20:G25" si="4">F20-B20</f>
        <v>-0.67031675270548519</v>
      </c>
      <c r="H20" s="247"/>
      <c r="I20" s="81"/>
      <c r="J20" s="79"/>
    </row>
    <row r="21" spans="1:10">
      <c r="A21" s="18" t="s">
        <v>118</v>
      </c>
      <c r="B21" s="105">
        <f t="shared" si="3"/>
        <v>18.186250882718888</v>
      </c>
      <c r="C21" s="105">
        <f t="shared" si="3"/>
        <v>17.806632835583585</v>
      </c>
      <c r="D21" s="105">
        <f t="shared" si="3"/>
        <v>17.710829767745334</v>
      </c>
      <c r="E21" s="105">
        <f t="shared" si="3"/>
        <v>17.603201695015009</v>
      </c>
      <c r="F21" s="105">
        <f t="shared" si="3"/>
        <v>17.302593786540157</v>
      </c>
      <c r="G21" s="253">
        <f t="shared" si="4"/>
        <v>-0.88365709617873023</v>
      </c>
      <c r="H21" s="254"/>
      <c r="I21" s="82"/>
      <c r="J21" s="79"/>
    </row>
    <row r="22" spans="1:10">
      <c r="A22" s="109" t="s">
        <v>54</v>
      </c>
      <c r="B22" s="104">
        <f t="shared" si="3"/>
        <v>5.2298992299328573</v>
      </c>
      <c r="C22" s="104">
        <f t="shared" si="3"/>
        <v>5.3139533343049834</v>
      </c>
      <c r="D22" s="104">
        <f t="shared" si="3"/>
        <v>5.3096101484372058</v>
      </c>
      <c r="E22" s="104">
        <f t="shared" si="3"/>
        <v>5.2105232181743277</v>
      </c>
      <c r="F22" s="104">
        <f t="shared" si="3"/>
        <v>5.2852040062747383</v>
      </c>
      <c r="G22" s="246">
        <f t="shared" si="4"/>
        <v>5.5304776341881023E-2</v>
      </c>
      <c r="H22" s="247"/>
      <c r="I22" s="82"/>
      <c r="J22" s="79"/>
    </row>
    <row r="23" spans="1:10">
      <c r="A23" s="18" t="s">
        <v>119</v>
      </c>
      <c r="B23" s="105">
        <f t="shared" si="3"/>
        <v>10.288859246970732</v>
      </c>
      <c r="C23" s="105">
        <f t="shared" si="3"/>
        <v>10.223523644217137</v>
      </c>
      <c r="D23" s="105">
        <f t="shared" si="3"/>
        <v>10.256345910134636</v>
      </c>
      <c r="E23" s="105">
        <f t="shared" si="3"/>
        <v>9.96598199046554</v>
      </c>
      <c r="F23" s="105">
        <f t="shared" si="3"/>
        <v>9.9816191179104123</v>
      </c>
      <c r="G23" s="253">
        <f t="shared" si="4"/>
        <v>-0.30724012906031994</v>
      </c>
      <c r="H23" s="254"/>
      <c r="I23" s="83"/>
      <c r="J23" s="84"/>
    </row>
    <row r="24" spans="1:10">
      <c r="A24" s="109" t="s">
        <v>55</v>
      </c>
      <c r="B24" s="104">
        <f t="shared" si="3"/>
        <v>2.8782240256464866</v>
      </c>
      <c r="C24" s="104">
        <f t="shared" si="3"/>
        <v>2.9247545479840471</v>
      </c>
      <c r="D24" s="104">
        <f t="shared" si="3"/>
        <v>2.9092688557913098</v>
      </c>
      <c r="E24" s="104">
        <f t="shared" si="3"/>
        <v>2.9413218762874465</v>
      </c>
      <c r="F24" s="104">
        <f t="shared" si="3"/>
        <v>2.9672539688338602</v>
      </c>
      <c r="G24" s="246">
        <f t="shared" si="4"/>
        <v>8.9029943187373561E-2</v>
      </c>
      <c r="H24" s="247"/>
      <c r="I24" s="83"/>
      <c r="J24" s="84"/>
    </row>
    <row r="25" spans="1:10">
      <c r="A25" s="18" t="s">
        <v>22</v>
      </c>
      <c r="B25" s="106">
        <f t="shared" si="3"/>
        <v>13.35063275531593</v>
      </c>
      <c r="C25" s="106">
        <f t="shared" si="3"/>
        <v>13.814211704848091</v>
      </c>
      <c r="D25" s="106">
        <f t="shared" si="3"/>
        <v>14.2133329987327</v>
      </c>
      <c r="E25" s="106">
        <f t="shared" si="3"/>
        <v>14.372785592372432</v>
      </c>
      <c r="F25" s="106">
        <f t="shared" si="3"/>
        <v>14.683861603455725</v>
      </c>
      <c r="G25" s="248">
        <f t="shared" si="4"/>
        <v>1.3332288481397949</v>
      </c>
      <c r="H25" s="249"/>
      <c r="I25" s="83"/>
      <c r="J25" s="84"/>
    </row>
    <row r="26" spans="1:10" ht="20.149999999999999" customHeight="1">
      <c r="A26" s="245" t="s">
        <v>94</v>
      </c>
      <c r="B26" s="245"/>
      <c r="C26" s="245"/>
      <c r="D26" s="245"/>
      <c r="E26" s="245"/>
      <c r="F26" s="245"/>
      <c r="G26" s="245"/>
      <c r="H26" s="245"/>
      <c r="I26" s="83"/>
    </row>
    <row r="27" spans="1:10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  <c r="I27" s="83"/>
    </row>
    <row r="28" spans="1:10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16">
    <mergeCell ref="A27:H28"/>
    <mergeCell ref="A26:H26"/>
    <mergeCell ref="G24:H24"/>
    <mergeCell ref="G25:H25"/>
    <mergeCell ref="G5:H5"/>
    <mergeCell ref="G18:H18"/>
    <mergeCell ref="G19:H19"/>
    <mergeCell ref="G20:H20"/>
    <mergeCell ref="G21:H21"/>
    <mergeCell ref="G22:H22"/>
    <mergeCell ref="G23:H23"/>
    <mergeCell ref="B6:H6"/>
    <mergeCell ref="B7:G7"/>
    <mergeCell ref="B16:H16"/>
    <mergeCell ref="B17:F17"/>
    <mergeCell ref="G17:H1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0" sqref="J10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542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95" t="s">
        <v>98</v>
      </c>
      <c r="B3" s="108"/>
      <c r="C3" s="108"/>
      <c r="D3" s="108"/>
      <c r="E3" s="108"/>
      <c r="F3" s="108"/>
      <c r="G3" s="108"/>
      <c r="H3" s="108"/>
    </row>
    <row r="4" spans="1:8" ht="14.5" customHeight="1"/>
    <row r="5" spans="1:8" s="103" customFormat="1" ht="30" customHeight="1">
      <c r="A5" s="215" t="s">
        <v>40</v>
      </c>
      <c r="B5" s="215">
        <v>2011</v>
      </c>
      <c r="C5" s="215">
        <v>2012</v>
      </c>
      <c r="D5" s="215">
        <v>2013</v>
      </c>
      <c r="E5" s="215">
        <v>2014</v>
      </c>
      <c r="F5" s="216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f>B8+B19</f>
        <v>356852.00000000006</v>
      </c>
      <c r="C7" s="11">
        <f>C9+C10+C11+C12+C13+C14+C15+C16+C17+C18+C20+C21+C22+C23+C24+C25</f>
        <v>377365</v>
      </c>
      <c r="D7" s="11">
        <v>398485</v>
      </c>
      <c r="E7" s="11">
        <v>424775</v>
      </c>
      <c r="F7" s="11">
        <f t="shared" ref="F7" si="0">F9+F10+F11+F12+F13+F14+F15+F16+F17+F18+F20+F21+F22+F23+F24+F25</f>
        <v>446170.09999999992</v>
      </c>
      <c r="G7" s="35">
        <f>F7-B7</f>
        <v>89318.09999999986</v>
      </c>
      <c r="H7" s="37">
        <f>G7*100/B7</f>
        <v>25.029451985697104</v>
      </c>
    </row>
    <row r="8" spans="1:8" ht="14.5" customHeight="1">
      <c r="A8" s="18" t="s">
        <v>19</v>
      </c>
      <c r="B8" s="20">
        <f t="shared" ref="B8:F8" si="1">SUM(B9:B18)</f>
        <v>272400.10000000003</v>
      </c>
      <c r="C8" s="20">
        <f t="shared" si="1"/>
        <v>288350</v>
      </c>
      <c r="D8" s="20">
        <v>305741</v>
      </c>
      <c r="E8" s="20">
        <v>327358</v>
      </c>
      <c r="F8" s="20">
        <f t="shared" si="1"/>
        <v>345637.3</v>
      </c>
      <c r="G8" s="36">
        <f t="shared" ref="G8:G24" si="2">F8-B8</f>
        <v>73237.199999999953</v>
      </c>
      <c r="H8" s="38">
        <f t="shared" ref="H8:H25" si="3">G8*100/B8</f>
        <v>26.885893213695571</v>
      </c>
    </row>
    <row r="9" spans="1:8" ht="14.5" customHeight="1">
      <c r="A9" s="39" t="s">
        <v>3</v>
      </c>
      <c r="B9" s="17">
        <v>10703.1</v>
      </c>
      <c r="C9" s="17">
        <v>11464</v>
      </c>
      <c r="D9" s="17">
        <v>12246</v>
      </c>
      <c r="E9" s="17">
        <v>13140</v>
      </c>
      <c r="F9" s="17">
        <v>13937.4</v>
      </c>
      <c r="G9" s="35">
        <f t="shared" si="2"/>
        <v>3234.2999999999993</v>
      </c>
      <c r="H9" s="37">
        <f t="shared" si="3"/>
        <v>30.21834795526529</v>
      </c>
    </row>
    <row r="10" spans="1:8" ht="14.5" customHeight="1">
      <c r="A10" s="40" t="s">
        <v>4</v>
      </c>
      <c r="B10" s="19">
        <v>8500.1</v>
      </c>
      <c r="C10" s="19">
        <v>9146</v>
      </c>
      <c r="D10" s="19">
        <v>9747</v>
      </c>
      <c r="E10" s="19">
        <v>9860</v>
      </c>
      <c r="F10" s="19">
        <v>10251.700000000001</v>
      </c>
      <c r="G10" s="36">
        <f t="shared" si="2"/>
        <v>1751.6000000000004</v>
      </c>
      <c r="H10" s="38">
        <f t="shared" si="3"/>
        <v>20.606816390395409</v>
      </c>
    </row>
    <row r="11" spans="1:8" ht="14.5" customHeight="1">
      <c r="A11" s="39" t="s">
        <v>5</v>
      </c>
      <c r="B11" s="17">
        <v>30349.1</v>
      </c>
      <c r="C11" s="17">
        <v>31715</v>
      </c>
      <c r="D11" s="17">
        <v>33306</v>
      </c>
      <c r="E11" s="17">
        <v>35659</v>
      </c>
      <c r="F11" s="17">
        <v>37615.300000000003</v>
      </c>
      <c r="G11" s="35">
        <f t="shared" si="2"/>
        <v>7266.2000000000044</v>
      </c>
      <c r="H11" s="37">
        <f t="shared" si="3"/>
        <v>23.942060884836799</v>
      </c>
    </row>
    <row r="12" spans="1:8" ht="14.5" customHeight="1">
      <c r="A12" s="40" t="s">
        <v>6</v>
      </c>
      <c r="B12" s="19">
        <v>3243</v>
      </c>
      <c r="C12" s="19">
        <v>3275</v>
      </c>
      <c r="D12" s="19">
        <v>3480</v>
      </c>
      <c r="E12" s="19">
        <v>3573</v>
      </c>
      <c r="F12" s="19">
        <v>3705</v>
      </c>
      <c r="G12" s="36">
        <f t="shared" si="2"/>
        <v>462</v>
      </c>
      <c r="H12" s="38">
        <f t="shared" si="3"/>
        <v>14.246068455134136</v>
      </c>
    </row>
    <row r="13" spans="1:8" ht="14.5" customHeight="1">
      <c r="A13" s="39" t="s">
        <v>7</v>
      </c>
      <c r="B13" s="17">
        <v>71581.5</v>
      </c>
      <c r="C13" s="17">
        <v>75445</v>
      </c>
      <c r="D13" s="17">
        <v>78177</v>
      </c>
      <c r="E13" s="17">
        <v>82430</v>
      </c>
      <c r="F13" s="17">
        <v>87049.9</v>
      </c>
      <c r="G13" s="35">
        <f t="shared" si="2"/>
        <v>15468.399999999994</v>
      </c>
      <c r="H13" s="37">
        <f t="shared" si="3"/>
        <v>21.609494073189296</v>
      </c>
    </row>
    <row r="14" spans="1:8" ht="14.5" customHeight="1">
      <c r="A14" s="40" t="s">
        <v>8</v>
      </c>
      <c r="B14" s="19">
        <v>28964.2</v>
      </c>
      <c r="C14" s="19">
        <v>30927</v>
      </c>
      <c r="D14" s="19">
        <v>32360</v>
      </c>
      <c r="E14" s="19">
        <v>34296</v>
      </c>
      <c r="F14" s="19">
        <v>35697.800000000003</v>
      </c>
      <c r="G14" s="36">
        <f t="shared" si="2"/>
        <v>6733.6000000000022</v>
      </c>
      <c r="H14" s="38">
        <f t="shared" si="3"/>
        <v>23.24800961186569</v>
      </c>
    </row>
    <row r="15" spans="1:8" ht="14.5" customHeight="1">
      <c r="A15" s="39" t="s">
        <v>9</v>
      </c>
      <c r="B15" s="17">
        <v>18938.400000000001</v>
      </c>
      <c r="C15" s="17">
        <v>19870</v>
      </c>
      <c r="D15" s="17">
        <v>20931</v>
      </c>
      <c r="E15" s="17">
        <v>22202</v>
      </c>
      <c r="F15" s="17">
        <v>23153.599999999999</v>
      </c>
      <c r="G15" s="35">
        <f t="shared" si="2"/>
        <v>4215.1999999999971</v>
      </c>
      <c r="H15" s="37">
        <f t="shared" si="3"/>
        <v>22.257424069615155</v>
      </c>
    </row>
    <row r="16" spans="1:8" ht="14.5" customHeight="1">
      <c r="A16" s="40" t="s">
        <v>10</v>
      </c>
      <c r="B16" s="19">
        <v>45576.800000000003</v>
      </c>
      <c r="C16" s="19">
        <v>48814</v>
      </c>
      <c r="D16" s="19">
        <v>53689</v>
      </c>
      <c r="E16" s="19">
        <v>59428</v>
      </c>
      <c r="F16" s="19">
        <v>63120.800000000003</v>
      </c>
      <c r="G16" s="36">
        <f t="shared" si="2"/>
        <v>17544</v>
      </c>
      <c r="H16" s="38">
        <f t="shared" si="3"/>
        <v>38.493268505028873</v>
      </c>
    </row>
    <row r="17" spans="1:9" ht="14.5" customHeight="1">
      <c r="A17" s="39" t="s">
        <v>11</v>
      </c>
      <c r="B17" s="17">
        <v>50657.2</v>
      </c>
      <c r="C17" s="17">
        <v>53606</v>
      </c>
      <c r="D17" s="17">
        <v>57395</v>
      </c>
      <c r="E17" s="17">
        <v>61995</v>
      </c>
      <c r="F17" s="17">
        <v>66120.5</v>
      </c>
      <c r="G17" s="35">
        <f t="shared" si="2"/>
        <v>15463.300000000003</v>
      </c>
      <c r="H17" s="37">
        <f t="shared" si="3"/>
        <v>30.525374477862975</v>
      </c>
    </row>
    <row r="18" spans="1:9" ht="14.5" customHeight="1">
      <c r="A18" s="40" t="s">
        <v>12</v>
      </c>
      <c r="B18" s="19">
        <v>3886.7</v>
      </c>
      <c r="C18" s="19">
        <v>4088</v>
      </c>
      <c r="D18" s="19">
        <v>4411</v>
      </c>
      <c r="E18" s="19">
        <v>4776</v>
      </c>
      <c r="F18" s="19">
        <v>4985.3</v>
      </c>
      <c r="G18" s="36">
        <f t="shared" si="2"/>
        <v>1098.6000000000004</v>
      </c>
      <c r="H18" s="38">
        <f t="shared" si="3"/>
        <v>28.265623793964039</v>
      </c>
    </row>
    <row r="19" spans="1:9" ht="14.5" customHeight="1">
      <c r="A19" s="16" t="s">
        <v>41</v>
      </c>
      <c r="B19" s="17">
        <f t="shared" ref="B19:F19" si="4">SUM(B20:B25)</f>
        <v>84451.900000000009</v>
      </c>
      <c r="C19" s="17">
        <f t="shared" si="4"/>
        <v>89015</v>
      </c>
      <c r="D19" s="17">
        <f t="shared" si="4"/>
        <v>92744</v>
      </c>
      <c r="E19" s="17">
        <f t="shared" si="4"/>
        <v>97417</v>
      </c>
      <c r="F19" s="17">
        <f t="shared" si="4"/>
        <v>100532.8</v>
      </c>
      <c r="G19" s="35">
        <f t="shared" si="2"/>
        <v>16080.899999999994</v>
      </c>
      <c r="H19" s="37">
        <f t="shared" si="3"/>
        <v>19.041489889511062</v>
      </c>
    </row>
    <row r="20" spans="1:9" ht="14.5" customHeight="1">
      <c r="A20" s="40" t="s">
        <v>13</v>
      </c>
      <c r="B20" s="19">
        <v>17884.8</v>
      </c>
      <c r="C20" s="19">
        <v>19194</v>
      </c>
      <c r="D20" s="19">
        <v>20401</v>
      </c>
      <c r="E20" s="19">
        <v>21674</v>
      </c>
      <c r="F20" s="19">
        <v>22762.6</v>
      </c>
      <c r="G20" s="36">
        <f t="shared" si="2"/>
        <v>4877.7999999999993</v>
      </c>
      <c r="H20" s="38">
        <f t="shared" si="3"/>
        <v>27.273438897835032</v>
      </c>
    </row>
    <row r="21" spans="1:9" ht="14.5" customHeight="1">
      <c r="A21" s="39" t="s">
        <v>14</v>
      </c>
      <c r="B21" s="17">
        <v>13173.6</v>
      </c>
      <c r="C21" s="17">
        <v>13686</v>
      </c>
      <c r="D21" s="17">
        <v>14204</v>
      </c>
      <c r="E21" s="17">
        <v>14755</v>
      </c>
      <c r="F21" s="17">
        <v>15126</v>
      </c>
      <c r="G21" s="35">
        <f t="shared" si="2"/>
        <v>1952.3999999999996</v>
      </c>
      <c r="H21" s="37">
        <f t="shared" si="3"/>
        <v>14.820550191291671</v>
      </c>
    </row>
    <row r="22" spans="1:9" ht="14.5" customHeight="1">
      <c r="A22" s="40" t="s">
        <v>15</v>
      </c>
      <c r="B22" s="19">
        <v>8150.6</v>
      </c>
      <c r="C22" s="19">
        <v>8651</v>
      </c>
      <c r="D22" s="19">
        <v>8960</v>
      </c>
      <c r="E22" s="19">
        <v>9379</v>
      </c>
      <c r="F22" s="19">
        <v>9743.5</v>
      </c>
      <c r="G22" s="36">
        <f t="shared" si="2"/>
        <v>1592.8999999999996</v>
      </c>
      <c r="H22" s="38">
        <f t="shared" si="3"/>
        <v>19.543346502098</v>
      </c>
    </row>
    <row r="23" spans="1:9" ht="14.5" customHeight="1">
      <c r="A23" s="39" t="s">
        <v>16</v>
      </c>
      <c r="B23" s="17">
        <v>22496.6</v>
      </c>
      <c r="C23" s="17">
        <v>23625</v>
      </c>
      <c r="D23" s="17">
        <v>24474</v>
      </c>
      <c r="E23" s="17">
        <v>25420</v>
      </c>
      <c r="F23" s="17">
        <v>26137.599999999999</v>
      </c>
      <c r="G23" s="35">
        <f t="shared" si="2"/>
        <v>3641</v>
      </c>
      <c r="H23" s="37">
        <f t="shared" si="3"/>
        <v>16.184667905372368</v>
      </c>
    </row>
    <row r="24" spans="1:9" ht="14.5" customHeight="1">
      <c r="A24" s="40" t="s">
        <v>17</v>
      </c>
      <c r="B24" s="19">
        <v>11377.5</v>
      </c>
      <c r="C24" s="19">
        <v>11827</v>
      </c>
      <c r="D24" s="19">
        <v>12191</v>
      </c>
      <c r="E24" s="19">
        <v>13364</v>
      </c>
      <c r="F24" s="19">
        <v>13798.6</v>
      </c>
      <c r="G24" s="36">
        <f t="shared" si="2"/>
        <v>2421.1000000000004</v>
      </c>
      <c r="H24" s="38">
        <f t="shared" si="3"/>
        <v>21.27971874313338</v>
      </c>
    </row>
    <row r="25" spans="1:9" ht="14.5" customHeight="1">
      <c r="A25" s="39" t="s">
        <v>18</v>
      </c>
      <c r="B25" s="17">
        <v>11368.8</v>
      </c>
      <c r="C25" s="17">
        <v>12032</v>
      </c>
      <c r="D25" s="17">
        <v>12514</v>
      </c>
      <c r="E25" s="17">
        <v>12825</v>
      </c>
      <c r="F25" s="17">
        <v>12964.5</v>
      </c>
      <c r="G25" s="35">
        <f>F25-B25</f>
        <v>1595.7000000000007</v>
      </c>
      <c r="H25" s="37">
        <f t="shared" si="3"/>
        <v>14.03578214059532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542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99</v>
      </c>
    </row>
    <row r="4" spans="1:8" ht="14.5" customHeight="1"/>
    <row r="5" spans="1:8" s="103" customFormat="1" ht="30" customHeight="1">
      <c r="A5" s="215" t="s">
        <v>40</v>
      </c>
      <c r="B5" s="215">
        <v>2011</v>
      </c>
      <c r="C5" s="215">
        <v>2012</v>
      </c>
      <c r="D5" s="215">
        <v>2013</v>
      </c>
      <c r="E5" s="215">
        <v>2014</v>
      </c>
      <c r="F5" s="216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f>120930</f>
        <v>120930</v>
      </c>
      <c r="C7" s="11">
        <v>127824</v>
      </c>
      <c r="D7" s="11">
        <v>133889</v>
      </c>
      <c r="E7" s="11">
        <v>145044</v>
      </c>
      <c r="F7" s="11">
        <f t="shared" ref="F7" si="0">F9+F10+F11+F12+F13+F14+F15+F16+F17+F18+F20+F21+F22+F23+F24+F25</f>
        <v>152910.19999999998</v>
      </c>
      <c r="G7" s="35">
        <f>F7-B7</f>
        <v>31980.199999999983</v>
      </c>
      <c r="H7" s="37">
        <f>G7*100/B7</f>
        <v>26.445216240800448</v>
      </c>
    </row>
    <row r="8" spans="1:8" ht="14.5" customHeight="1">
      <c r="A8" s="18" t="s">
        <v>19</v>
      </c>
      <c r="B8" s="20">
        <f t="shared" ref="B8:F8" si="1">SUM(B9:B18)</f>
        <v>89640.8</v>
      </c>
      <c r="C8" s="20">
        <f t="shared" si="1"/>
        <v>95138</v>
      </c>
      <c r="D8" s="20">
        <v>100338</v>
      </c>
      <c r="E8" s="20">
        <v>109540</v>
      </c>
      <c r="F8" s="20">
        <f t="shared" si="1"/>
        <v>116675.9</v>
      </c>
      <c r="G8" s="36">
        <f t="shared" ref="G8:G24" si="2">F8-B8</f>
        <v>27035.099999999991</v>
      </c>
      <c r="H8" s="38">
        <f t="shared" ref="H8:H25" si="3">G8*100/B8</f>
        <v>30.159369394293659</v>
      </c>
    </row>
    <row r="9" spans="1:8" ht="14.5" customHeight="1">
      <c r="A9" s="39" t="s">
        <v>3</v>
      </c>
      <c r="B9" s="17">
        <v>2486.1</v>
      </c>
      <c r="C9" s="17">
        <v>2612</v>
      </c>
      <c r="D9" s="17">
        <v>2825</v>
      </c>
      <c r="E9" s="17">
        <v>3242</v>
      </c>
      <c r="F9" s="17">
        <v>3490.7</v>
      </c>
      <c r="G9" s="35">
        <f t="shared" si="2"/>
        <v>1004.5999999999999</v>
      </c>
      <c r="H9" s="37">
        <f t="shared" si="3"/>
        <v>40.408672217529457</v>
      </c>
    </row>
    <row r="10" spans="1:8" ht="14.5" customHeight="1">
      <c r="A10" s="40" t="s">
        <v>4</v>
      </c>
      <c r="B10" s="19">
        <v>33.299999999999997</v>
      </c>
      <c r="C10" s="19">
        <v>56</v>
      </c>
      <c r="D10" s="19">
        <v>40</v>
      </c>
      <c r="E10" s="19">
        <v>68</v>
      </c>
      <c r="F10" s="19">
        <v>67.8</v>
      </c>
      <c r="G10" s="36">
        <f t="shared" si="2"/>
        <v>34.5</v>
      </c>
      <c r="H10" s="38">
        <f t="shared" si="3"/>
        <v>103.60360360360362</v>
      </c>
    </row>
    <row r="11" spans="1:8" ht="14.5" customHeight="1">
      <c r="A11" s="39" t="s">
        <v>5</v>
      </c>
      <c r="B11" s="17">
        <v>8970.2000000000007</v>
      </c>
      <c r="C11" s="17">
        <v>9266</v>
      </c>
      <c r="D11" s="17">
        <v>9682</v>
      </c>
      <c r="E11" s="17">
        <v>10670</v>
      </c>
      <c r="F11" s="17">
        <v>11464</v>
      </c>
      <c r="G11" s="35">
        <f t="shared" si="2"/>
        <v>2493.7999999999993</v>
      </c>
      <c r="H11" s="37">
        <f t="shared" si="3"/>
        <v>27.800940893179632</v>
      </c>
    </row>
    <row r="12" spans="1:8" ht="14.5" customHeight="1">
      <c r="A12" s="40" t="s">
        <v>6</v>
      </c>
      <c r="B12" s="19">
        <v>1246.0999999999999</v>
      </c>
      <c r="C12" s="19">
        <v>1273</v>
      </c>
      <c r="D12" s="19">
        <v>1370</v>
      </c>
      <c r="E12" s="19">
        <v>1326</v>
      </c>
      <c r="F12" s="19">
        <v>1361.6</v>
      </c>
      <c r="G12" s="36">
        <f t="shared" si="2"/>
        <v>115.5</v>
      </c>
      <c r="H12" s="38">
        <f t="shared" si="3"/>
        <v>9.2689190273653814</v>
      </c>
    </row>
    <row r="13" spans="1:8" ht="14.5" customHeight="1">
      <c r="A13" s="39" t="s">
        <v>7</v>
      </c>
      <c r="B13" s="17">
        <v>20268.099999999999</v>
      </c>
      <c r="C13" s="17">
        <v>21423</v>
      </c>
      <c r="D13" s="17">
        <v>22068</v>
      </c>
      <c r="E13" s="17">
        <v>23483</v>
      </c>
      <c r="F13" s="17">
        <v>25389.5</v>
      </c>
      <c r="G13" s="35">
        <f t="shared" si="2"/>
        <v>5121.4000000000015</v>
      </c>
      <c r="H13" s="37">
        <f t="shared" si="3"/>
        <v>25.268278723708693</v>
      </c>
    </row>
    <row r="14" spans="1:8" ht="14.5" customHeight="1">
      <c r="A14" s="40" t="s">
        <v>8</v>
      </c>
      <c r="B14" s="19">
        <v>12584</v>
      </c>
      <c r="C14" s="19">
        <v>13664</v>
      </c>
      <c r="D14" s="19">
        <v>14175</v>
      </c>
      <c r="E14" s="19">
        <v>15154</v>
      </c>
      <c r="F14" s="19">
        <v>15655.6</v>
      </c>
      <c r="G14" s="36">
        <f t="shared" si="2"/>
        <v>3071.6000000000004</v>
      </c>
      <c r="H14" s="38">
        <f t="shared" si="3"/>
        <v>24.408773045136687</v>
      </c>
    </row>
    <row r="15" spans="1:8" ht="14.5" customHeight="1">
      <c r="A15" s="39" t="s">
        <v>9</v>
      </c>
      <c r="B15" s="17">
        <v>8145.9</v>
      </c>
      <c r="C15" s="17">
        <v>8759</v>
      </c>
      <c r="D15" s="17">
        <v>9185</v>
      </c>
      <c r="E15" s="17">
        <v>10159</v>
      </c>
      <c r="F15" s="17">
        <v>10722.4</v>
      </c>
      <c r="G15" s="35">
        <f t="shared" si="2"/>
        <v>2576.5</v>
      </c>
      <c r="H15" s="37">
        <f t="shared" si="3"/>
        <v>31.629408659571073</v>
      </c>
    </row>
    <row r="16" spans="1:8" ht="14.5" customHeight="1">
      <c r="A16" s="40" t="s">
        <v>10</v>
      </c>
      <c r="B16" s="19">
        <v>19354.599999999999</v>
      </c>
      <c r="C16" s="19">
        <v>20805</v>
      </c>
      <c r="D16" s="19">
        <v>22793</v>
      </c>
      <c r="E16" s="19">
        <v>25616</v>
      </c>
      <c r="F16" s="19">
        <v>27419.5</v>
      </c>
      <c r="G16" s="36">
        <f t="shared" si="2"/>
        <v>8064.9000000000015</v>
      </c>
      <c r="H16" s="38">
        <f t="shared" si="3"/>
        <v>41.669163919688351</v>
      </c>
    </row>
    <row r="17" spans="1:9" ht="14.5" customHeight="1">
      <c r="A17" s="39" t="s">
        <v>11</v>
      </c>
      <c r="B17" s="17">
        <v>15408.6</v>
      </c>
      <c r="C17" s="17">
        <v>16064</v>
      </c>
      <c r="D17" s="17">
        <v>16891</v>
      </c>
      <c r="E17" s="17">
        <v>18415</v>
      </c>
      <c r="F17" s="17">
        <v>19583.900000000001</v>
      </c>
      <c r="G17" s="35">
        <f t="shared" si="2"/>
        <v>4175.3000000000011</v>
      </c>
      <c r="H17" s="37">
        <f t="shared" si="3"/>
        <v>27.097205456693022</v>
      </c>
    </row>
    <row r="18" spans="1:9" ht="14.5" customHeight="1">
      <c r="A18" s="40" t="s">
        <v>12</v>
      </c>
      <c r="B18" s="19">
        <v>1143.9000000000001</v>
      </c>
      <c r="C18" s="19">
        <v>1216</v>
      </c>
      <c r="D18" s="19">
        <v>1310</v>
      </c>
      <c r="E18" s="19">
        <v>1408</v>
      </c>
      <c r="F18" s="19">
        <v>1520.9</v>
      </c>
      <c r="G18" s="36">
        <f t="shared" si="2"/>
        <v>377</v>
      </c>
      <c r="H18" s="38">
        <f t="shared" si="3"/>
        <v>32.957426348457034</v>
      </c>
    </row>
    <row r="19" spans="1:9" ht="14.5" customHeight="1">
      <c r="A19" s="16" t="s">
        <v>41</v>
      </c>
      <c r="B19" s="17">
        <f t="shared" ref="B19:F19" si="4">SUM(B20:B25)</f>
        <v>31289.699999999997</v>
      </c>
      <c r="C19" s="17">
        <f>32686</f>
        <v>32686</v>
      </c>
      <c r="D19" s="17">
        <f t="shared" si="4"/>
        <v>33551</v>
      </c>
      <c r="E19" s="17">
        <f t="shared" si="4"/>
        <v>35504</v>
      </c>
      <c r="F19" s="17">
        <f t="shared" si="4"/>
        <v>36234.299999999996</v>
      </c>
      <c r="G19" s="35">
        <f t="shared" si="2"/>
        <v>4944.5999999999985</v>
      </c>
      <c r="H19" s="37">
        <f t="shared" si="3"/>
        <v>15.802644320655038</v>
      </c>
    </row>
    <row r="20" spans="1:9" ht="14.5" customHeight="1">
      <c r="A20" s="40" t="s">
        <v>13</v>
      </c>
      <c r="B20" s="19">
        <v>4342.8</v>
      </c>
      <c r="C20" s="19">
        <v>4565</v>
      </c>
      <c r="D20" s="19">
        <v>4774</v>
      </c>
      <c r="E20" s="19">
        <v>5118</v>
      </c>
      <c r="F20" s="19">
        <v>5153.3999999999996</v>
      </c>
      <c r="G20" s="36">
        <f t="shared" si="2"/>
        <v>810.59999999999945</v>
      </c>
      <c r="H20" s="38">
        <f t="shared" si="3"/>
        <v>18.665377176015461</v>
      </c>
    </row>
    <row r="21" spans="1:9" ht="14.5" customHeight="1">
      <c r="A21" s="39" t="s">
        <v>14</v>
      </c>
      <c r="B21" s="17">
        <v>6990.4</v>
      </c>
      <c r="C21" s="17">
        <v>7172</v>
      </c>
      <c r="D21" s="17">
        <v>7395</v>
      </c>
      <c r="E21" s="17">
        <v>7685</v>
      </c>
      <c r="F21" s="17">
        <v>7885.4</v>
      </c>
      <c r="G21" s="35">
        <f t="shared" si="2"/>
        <v>895</v>
      </c>
      <c r="H21" s="37">
        <f t="shared" si="3"/>
        <v>12.803273060196842</v>
      </c>
    </row>
    <row r="22" spans="1:9" ht="14.5" customHeight="1">
      <c r="A22" s="40" t="s">
        <v>15</v>
      </c>
      <c r="B22" s="19">
        <v>1267.2</v>
      </c>
      <c r="C22" s="19">
        <v>1270</v>
      </c>
      <c r="D22" s="19">
        <v>1256</v>
      </c>
      <c r="E22" s="19">
        <v>1283</v>
      </c>
      <c r="F22" s="19">
        <v>1287</v>
      </c>
      <c r="G22" s="36">
        <f t="shared" si="2"/>
        <v>19.799999999999955</v>
      </c>
      <c r="H22" s="38">
        <f t="shared" si="3"/>
        <v>1.5624999999999964</v>
      </c>
    </row>
    <row r="23" spans="1:9" ht="14.5" customHeight="1">
      <c r="A23" s="39" t="s">
        <v>16</v>
      </c>
      <c r="B23" s="17">
        <v>9357.2999999999993</v>
      </c>
      <c r="C23" s="17">
        <v>9787</v>
      </c>
      <c r="D23" s="17">
        <v>10006</v>
      </c>
      <c r="E23" s="17">
        <v>10490</v>
      </c>
      <c r="F23" s="17">
        <v>10790.8</v>
      </c>
      <c r="G23" s="35">
        <f t="shared" si="2"/>
        <v>1433.5</v>
      </c>
      <c r="H23" s="37">
        <f t="shared" si="3"/>
        <v>15.31959005268614</v>
      </c>
    </row>
    <row r="24" spans="1:9" ht="14.5" customHeight="1">
      <c r="A24" s="40" t="s">
        <v>17</v>
      </c>
      <c r="B24" s="19">
        <v>5818.4</v>
      </c>
      <c r="C24" s="19">
        <v>6059</v>
      </c>
      <c r="D24" s="19">
        <v>6103</v>
      </c>
      <c r="E24" s="19">
        <v>6700</v>
      </c>
      <c r="F24" s="19">
        <v>6885</v>
      </c>
      <c r="G24" s="36">
        <f t="shared" si="2"/>
        <v>1066.6000000000004</v>
      </c>
      <c r="H24" s="38">
        <f t="shared" si="3"/>
        <v>18.331500068747427</v>
      </c>
    </row>
    <row r="25" spans="1:9" ht="14.5" customHeight="1">
      <c r="A25" s="39" t="s">
        <v>18</v>
      </c>
      <c r="B25" s="17">
        <v>3513.6</v>
      </c>
      <c r="C25" s="17">
        <v>3834</v>
      </c>
      <c r="D25" s="17">
        <v>4017</v>
      </c>
      <c r="E25" s="17">
        <v>4228</v>
      </c>
      <c r="F25" s="17">
        <v>4232.7</v>
      </c>
      <c r="G25" s="35">
        <f>F25-B25</f>
        <v>719.09999999999991</v>
      </c>
      <c r="H25" s="37">
        <f t="shared" si="3"/>
        <v>20.466188524590159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0.8164062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95" t="s">
        <v>100</v>
      </c>
      <c r="B3" s="108"/>
      <c r="C3" s="108"/>
      <c r="D3" s="108"/>
      <c r="E3" s="108"/>
      <c r="F3" s="108"/>
      <c r="G3" s="108"/>
      <c r="H3" s="108"/>
    </row>
    <row r="4" spans="1:8" ht="14.5" customHeight="1"/>
    <row r="5" spans="1:8" s="103" customFormat="1" ht="30" customHeight="1">
      <c r="A5" s="175" t="s">
        <v>40</v>
      </c>
      <c r="B5" s="175">
        <v>2011</v>
      </c>
      <c r="C5" s="175">
        <v>2012</v>
      </c>
      <c r="D5" s="175">
        <v>2013</v>
      </c>
      <c r="E5" s="175">
        <v>2014</v>
      </c>
      <c r="F5" s="174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v>57731</v>
      </c>
      <c r="C7" s="11">
        <v>60545</v>
      </c>
      <c r="D7" s="11">
        <v>63761</v>
      </c>
      <c r="E7" s="11">
        <v>66946</v>
      </c>
      <c r="F7" s="17">
        <v>69190</v>
      </c>
      <c r="G7" s="35">
        <f>F7-B7</f>
        <v>11459</v>
      </c>
      <c r="H7" s="37">
        <f>G7*100/B7</f>
        <v>19.84895463442518</v>
      </c>
    </row>
    <row r="8" spans="1:8" ht="14.5" customHeight="1">
      <c r="A8" s="18" t="s">
        <v>19</v>
      </c>
      <c r="B8" s="20">
        <v>49251</v>
      </c>
      <c r="C8" s="20">
        <f>51503</f>
        <v>51503</v>
      </c>
      <c r="D8" s="20">
        <v>54317</v>
      </c>
      <c r="E8" s="20">
        <v>57112</v>
      </c>
      <c r="F8" s="20">
        <v>59028</v>
      </c>
      <c r="G8" s="36">
        <f t="shared" ref="G8:G24" si="0">F8-B8</f>
        <v>9777</v>
      </c>
      <c r="H8" s="38">
        <f t="shared" ref="H8:H25" si="1">G8*100/B8</f>
        <v>19.851373576171042</v>
      </c>
    </row>
    <row r="9" spans="1:8" ht="14.5" customHeight="1">
      <c r="A9" s="39" t="s">
        <v>3</v>
      </c>
      <c r="B9" s="11">
        <v>3446</v>
      </c>
      <c r="C9" s="17">
        <v>3717</v>
      </c>
      <c r="D9" s="17">
        <v>4046</v>
      </c>
      <c r="E9" s="17">
        <v>4234</v>
      </c>
      <c r="F9" s="11">
        <v>4315</v>
      </c>
      <c r="G9" s="35">
        <f t="shared" si="0"/>
        <v>869</v>
      </c>
      <c r="H9" s="37">
        <f t="shared" si="1"/>
        <v>25.217643644805573</v>
      </c>
    </row>
    <row r="10" spans="1:8" ht="14.5" customHeight="1">
      <c r="A10" s="40" t="s">
        <v>4</v>
      </c>
      <c r="B10" s="20">
        <v>1068</v>
      </c>
      <c r="C10" s="19">
        <v>1148</v>
      </c>
      <c r="D10" s="19">
        <v>1270</v>
      </c>
      <c r="E10" s="19">
        <v>1292</v>
      </c>
      <c r="F10" s="20">
        <v>1364</v>
      </c>
      <c r="G10" s="36">
        <f t="shared" si="0"/>
        <v>296</v>
      </c>
      <c r="H10" s="38">
        <f t="shared" si="1"/>
        <v>27.715355805243444</v>
      </c>
    </row>
    <row r="11" spans="1:8" ht="14.5" customHeight="1">
      <c r="A11" s="39" t="s">
        <v>5</v>
      </c>
      <c r="B11" s="11">
        <v>7311</v>
      </c>
      <c r="C11" s="17">
        <v>7474</v>
      </c>
      <c r="D11" s="17">
        <v>7712</v>
      </c>
      <c r="E11" s="17">
        <v>8194</v>
      </c>
      <c r="F11" s="11">
        <v>8565</v>
      </c>
      <c r="G11" s="35">
        <f t="shared" si="0"/>
        <v>1254</v>
      </c>
      <c r="H11" s="37">
        <f t="shared" si="1"/>
        <v>17.152236356175624</v>
      </c>
    </row>
    <row r="12" spans="1:8" ht="14.5" customHeight="1">
      <c r="A12" s="40" t="s">
        <v>6</v>
      </c>
      <c r="B12" s="20">
        <v>799</v>
      </c>
      <c r="C12" s="19">
        <v>793</v>
      </c>
      <c r="D12" s="15">
        <v>838</v>
      </c>
      <c r="E12" s="15">
        <v>867</v>
      </c>
      <c r="F12" s="20">
        <v>872</v>
      </c>
      <c r="G12" s="36">
        <f t="shared" si="0"/>
        <v>73</v>
      </c>
      <c r="H12" s="38">
        <f t="shared" si="1"/>
        <v>9.136420525657071</v>
      </c>
    </row>
    <row r="13" spans="1:8" ht="14.5" customHeight="1">
      <c r="A13" s="39" t="s">
        <v>7</v>
      </c>
      <c r="B13" s="11">
        <v>11875</v>
      </c>
      <c r="C13" s="17">
        <v>12503</v>
      </c>
      <c r="D13" s="17">
        <v>12866</v>
      </c>
      <c r="E13" s="17">
        <v>13011</v>
      </c>
      <c r="F13" s="11">
        <v>13270</v>
      </c>
      <c r="G13" s="35">
        <f t="shared" si="0"/>
        <v>1395</v>
      </c>
      <c r="H13" s="37">
        <f t="shared" si="1"/>
        <v>11.747368421052631</v>
      </c>
    </row>
    <row r="14" spans="1:8" ht="14.5" customHeight="1">
      <c r="A14" s="40" t="s">
        <v>8</v>
      </c>
      <c r="B14" s="20">
        <v>5071</v>
      </c>
      <c r="C14" s="19">
        <v>5224</v>
      </c>
      <c r="D14" s="19">
        <v>5505</v>
      </c>
      <c r="E14" s="19">
        <v>5766</v>
      </c>
      <c r="F14" s="20">
        <v>5912</v>
      </c>
      <c r="G14" s="36">
        <f t="shared" si="0"/>
        <v>841</v>
      </c>
      <c r="H14" s="38">
        <f t="shared" si="1"/>
        <v>16.584500098599882</v>
      </c>
    </row>
    <row r="15" spans="1:8" ht="14.5" customHeight="1">
      <c r="A15" s="39" t="s">
        <v>9</v>
      </c>
      <c r="B15" s="11">
        <v>3350</v>
      </c>
      <c r="C15" s="17">
        <v>3417</v>
      </c>
      <c r="D15" s="17">
        <v>3541</v>
      </c>
      <c r="E15" s="17">
        <v>3728</v>
      </c>
      <c r="F15" s="11">
        <v>3915</v>
      </c>
      <c r="G15" s="35">
        <f t="shared" si="0"/>
        <v>565</v>
      </c>
      <c r="H15" s="37">
        <f t="shared" si="1"/>
        <v>16.865671641791046</v>
      </c>
    </row>
    <row r="16" spans="1:8" ht="14.5" customHeight="1">
      <c r="A16" s="40" t="s">
        <v>10</v>
      </c>
      <c r="B16" s="20">
        <v>8351</v>
      </c>
      <c r="C16" s="19">
        <v>8767</v>
      </c>
      <c r="D16" s="19">
        <v>9543</v>
      </c>
      <c r="E16" s="19">
        <v>10178</v>
      </c>
      <c r="F16" s="20">
        <v>10464</v>
      </c>
      <c r="G16" s="36">
        <f t="shared" si="0"/>
        <v>2113</v>
      </c>
      <c r="H16" s="38">
        <f t="shared" si="1"/>
        <v>25.302358998922283</v>
      </c>
    </row>
    <row r="17" spans="1:9" ht="14.5" customHeight="1">
      <c r="A17" s="39" t="s">
        <v>11</v>
      </c>
      <c r="B17" s="11">
        <v>7508</v>
      </c>
      <c r="C17" s="17">
        <v>7966</v>
      </c>
      <c r="D17" s="17">
        <v>8477</v>
      </c>
      <c r="E17" s="17">
        <v>9299</v>
      </c>
      <c r="F17" s="11">
        <v>9818</v>
      </c>
      <c r="G17" s="35">
        <f t="shared" si="0"/>
        <v>2310</v>
      </c>
      <c r="H17" s="37">
        <f t="shared" si="1"/>
        <v>30.767181672882259</v>
      </c>
    </row>
    <row r="18" spans="1:9" ht="14.5" customHeight="1">
      <c r="A18" s="40" t="s">
        <v>12</v>
      </c>
      <c r="B18" s="20">
        <v>472</v>
      </c>
      <c r="C18" s="15">
        <v>495</v>
      </c>
      <c r="D18" s="15">
        <v>520</v>
      </c>
      <c r="E18" s="15">
        <v>545</v>
      </c>
      <c r="F18" s="20">
        <v>533</v>
      </c>
      <c r="G18" s="36">
        <f t="shared" si="0"/>
        <v>61</v>
      </c>
      <c r="H18" s="38">
        <f t="shared" si="1"/>
        <v>12.923728813559322</v>
      </c>
    </row>
    <row r="19" spans="1:9" ht="14.5" customHeight="1">
      <c r="A19" s="16" t="s">
        <v>41</v>
      </c>
      <c r="B19" s="11">
        <v>8480</v>
      </c>
      <c r="C19" s="17">
        <f>9042</f>
        <v>9042</v>
      </c>
      <c r="D19" s="17">
        <f t="shared" ref="D19" si="2">SUM(D20:D25)</f>
        <v>9444</v>
      </c>
      <c r="E19" s="17">
        <v>9834</v>
      </c>
      <c r="F19" s="11">
        <v>10162</v>
      </c>
      <c r="G19" s="35">
        <f t="shared" si="0"/>
        <v>1682</v>
      </c>
      <c r="H19" s="37">
        <f t="shared" si="1"/>
        <v>19.834905660377359</v>
      </c>
    </row>
    <row r="20" spans="1:9" ht="14.5" customHeight="1">
      <c r="A20" s="40" t="s">
        <v>13</v>
      </c>
      <c r="B20" s="20">
        <v>1867</v>
      </c>
      <c r="C20" s="19">
        <v>1960</v>
      </c>
      <c r="D20" s="19">
        <v>2055</v>
      </c>
      <c r="E20" s="19">
        <v>2139</v>
      </c>
      <c r="F20" s="20">
        <v>2221</v>
      </c>
      <c r="G20" s="36">
        <f t="shared" si="0"/>
        <v>354</v>
      </c>
      <c r="H20" s="38">
        <f t="shared" si="1"/>
        <v>18.960899839314408</v>
      </c>
    </row>
    <row r="21" spans="1:9" ht="14.5" customHeight="1">
      <c r="A21" s="39" t="s">
        <v>14</v>
      </c>
      <c r="B21" s="11">
        <v>1000</v>
      </c>
      <c r="C21" s="11">
        <v>1086</v>
      </c>
      <c r="D21" s="11">
        <v>1145</v>
      </c>
      <c r="E21" s="17">
        <v>1212</v>
      </c>
      <c r="F21" s="11">
        <v>1164</v>
      </c>
      <c r="G21" s="35">
        <f t="shared" si="0"/>
        <v>164</v>
      </c>
      <c r="H21" s="37">
        <f t="shared" si="1"/>
        <v>16.399999999999999</v>
      </c>
    </row>
    <row r="22" spans="1:9" ht="14.5" customHeight="1">
      <c r="A22" s="40" t="s">
        <v>15</v>
      </c>
      <c r="B22" s="20">
        <v>888</v>
      </c>
      <c r="C22" s="15">
        <v>962</v>
      </c>
      <c r="D22" s="19">
        <v>1005</v>
      </c>
      <c r="E22" s="19">
        <v>1088</v>
      </c>
      <c r="F22" s="20">
        <v>1148</v>
      </c>
      <c r="G22" s="36">
        <f t="shared" si="0"/>
        <v>260</v>
      </c>
      <c r="H22" s="38">
        <f t="shared" si="1"/>
        <v>29.27927927927928</v>
      </c>
    </row>
    <row r="23" spans="1:9" ht="14.5" customHeight="1">
      <c r="A23" s="39" t="s">
        <v>16</v>
      </c>
      <c r="B23" s="11">
        <v>1915</v>
      </c>
      <c r="C23" s="17">
        <v>2024</v>
      </c>
      <c r="D23" s="17">
        <v>2154</v>
      </c>
      <c r="E23" s="17">
        <v>2123</v>
      </c>
      <c r="F23" s="11">
        <v>2284</v>
      </c>
      <c r="G23" s="35">
        <f t="shared" si="0"/>
        <v>369</v>
      </c>
      <c r="H23" s="37">
        <f t="shared" si="1"/>
        <v>19.26892950391645</v>
      </c>
    </row>
    <row r="24" spans="1:9" ht="14.5" customHeight="1">
      <c r="A24" s="40" t="s">
        <v>17</v>
      </c>
      <c r="B24" s="20">
        <v>1050</v>
      </c>
      <c r="C24" s="19">
        <v>1127</v>
      </c>
      <c r="D24" s="19">
        <v>1167</v>
      </c>
      <c r="E24" s="19">
        <v>1298</v>
      </c>
      <c r="F24" s="20">
        <v>1340</v>
      </c>
      <c r="G24" s="36">
        <f t="shared" si="0"/>
        <v>290</v>
      </c>
      <c r="H24" s="38">
        <f t="shared" si="1"/>
        <v>27.61904761904762</v>
      </c>
    </row>
    <row r="25" spans="1:9" ht="14.5" customHeight="1">
      <c r="A25" s="39" t="s">
        <v>18</v>
      </c>
      <c r="B25" s="11">
        <v>1760</v>
      </c>
      <c r="C25" s="17">
        <v>1884</v>
      </c>
      <c r="D25" s="17">
        <v>1918</v>
      </c>
      <c r="E25" s="17">
        <v>1974</v>
      </c>
      <c r="F25" s="11">
        <v>2005</v>
      </c>
      <c r="G25" s="35">
        <f>F25-B25</f>
        <v>245</v>
      </c>
      <c r="H25" s="37">
        <f t="shared" si="1"/>
        <v>13.920454545454545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1" sqref="J11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45312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159</v>
      </c>
    </row>
    <row r="4" spans="1:8" ht="14.5" customHeight="1"/>
    <row r="5" spans="1:8" s="103" customFormat="1" ht="30" customHeight="1">
      <c r="A5" s="215" t="s">
        <v>40</v>
      </c>
      <c r="B5" s="215">
        <v>2011</v>
      </c>
      <c r="C5" s="215">
        <v>2012</v>
      </c>
      <c r="D5" s="215">
        <v>2013</v>
      </c>
      <c r="E5" s="215">
        <v>2014</v>
      </c>
      <c r="F5" s="216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v>64898</v>
      </c>
      <c r="C7" s="11">
        <f t="shared" ref="C7:E7" si="0">C9+C10+C11+C12+C13+C14+C15+C16+C17+C18+C20+C21+C22+C23+C24+C25</f>
        <v>67196</v>
      </c>
      <c r="D7" s="11">
        <f t="shared" si="0"/>
        <v>70575</v>
      </c>
      <c r="E7" s="11">
        <f t="shared" si="0"/>
        <v>74774</v>
      </c>
      <c r="F7" s="11">
        <v>77199</v>
      </c>
      <c r="G7" s="35">
        <f>F7-B7</f>
        <v>12301</v>
      </c>
      <c r="H7" s="37">
        <f>G7*100/B7</f>
        <v>18.954359148201792</v>
      </c>
    </row>
    <row r="8" spans="1:8" ht="14.5" customHeight="1">
      <c r="A8" s="18" t="s">
        <v>19</v>
      </c>
      <c r="B8" s="20">
        <v>63115</v>
      </c>
      <c r="C8" s="20">
        <f t="shared" ref="C8:E8" si="1">SUM(C9:C18)</f>
        <v>65272</v>
      </c>
      <c r="D8" s="20">
        <v>68584</v>
      </c>
      <c r="E8" s="20">
        <f t="shared" si="1"/>
        <v>72693</v>
      </c>
      <c r="F8" s="20">
        <v>75087</v>
      </c>
      <c r="G8" s="36">
        <f t="shared" ref="G8:G24" si="2">F8-B8</f>
        <v>11972</v>
      </c>
      <c r="H8" s="38">
        <f t="shared" ref="H8:H25" si="3">G8*100/B8</f>
        <v>18.96854947318387</v>
      </c>
    </row>
    <row r="9" spans="1:8" ht="14.5" customHeight="1">
      <c r="A9" s="39" t="s">
        <v>3</v>
      </c>
      <c r="B9" s="17">
        <v>223</v>
      </c>
      <c r="C9" s="17">
        <v>234</v>
      </c>
      <c r="D9" s="17">
        <v>258</v>
      </c>
      <c r="E9" s="17">
        <v>269</v>
      </c>
      <c r="F9" s="17">
        <v>263</v>
      </c>
      <c r="G9" s="35">
        <f t="shared" si="2"/>
        <v>40</v>
      </c>
      <c r="H9" s="37">
        <f t="shared" si="3"/>
        <v>17.937219730941703</v>
      </c>
    </row>
    <row r="10" spans="1:8" ht="14.5" customHeight="1">
      <c r="A10" s="40" t="s">
        <v>4</v>
      </c>
      <c r="B10" s="19">
        <v>271</v>
      </c>
      <c r="C10" s="19">
        <v>270</v>
      </c>
      <c r="D10" s="19">
        <v>299</v>
      </c>
      <c r="E10" s="19">
        <v>284</v>
      </c>
      <c r="F10" s="19">
        <v>316</v>
      </c>
      <c r="G10" s="36">
        <f t="shared" si="2"/>
        <v>45</v>
      </c>
      <c r="H10" s="38">
        <f t="shared" si="3"/>
        <v>16.605166051660518</v>
      </c>
    </row>
    <row r="11" spans="1:8" ht="14.5" customHeight="1">
      <c r="A11" s="39" t="s">
        <v>5</v>
      </c>
      <c r="B11" s="17">
        <v>4369</v>
      </c>
      <c r="C11" s="17">
        <v>4430</v>
      </c>
      <c r="D11" s="17">
        <v>4539</v>
      </c>
      <c r="E11" s="17">
        <v>4947</v>
      </c>
      <c r="F11" s="17">
        <v>5142</v>
      </c>
      <c r="G11" s="35">
        <f t="shared" si="2"/>
        <v>773</v>
      </c>
      <c r="H11" s="37">
        <f t="shared" si="3"/>
        <v>17.692835889219502</v>
      </c>
    </row>
    <row r="12" spans="1:8" ht="14.5" customHeight="1">
      <c r="A12" s="40" t="s">
        <v>6</v>
      </c>
      <c r="B12" s="15">
        <v>119</v>
      </c>
      <c r="C12" s="15">
        <v>116</v>
      </c>
      <c r="D12" s="15">
        <v>147</v>
      </c>
      <c r="E12" s="15">
        <v>150</v>
      </c>
      <c r="F12" s="19">
        <v>176</v>
      </c>
      <c r="G12" s="36">
        <f t="shared" si="2"/>
        <v>57</v>
      </c>
      <c r="H12" s="38">
        <f t="shared" si="3"/>
        <v>47.899159663865547</v>
      </c>
    </row>
    <row r="13" spans="1:8" ht="14.5" customHeight="1">
      <c r="A13" s="39" t="s">
        <v>7</v>
      </c>
      <c r="B13" s="17">
        <v>19194</v>
      </c>
      <c r="C13" s="17">
        <v>19860</v>
      </c>
      <c r="D13" s="17">
        <v>20109</v>
      </c>
      <c r="E13" s="17">
        <v>21106</v>
      </c>
      <c r="F13" s="17">
        <v>21350</v>
      </c>
      <c r="G13" s="35">
        <f t="shared" si="2"/>
        <v>2156</v>
      </c>
      <c r="H13" s="37">
        <f t="shared" si="3"/>
        <v>11.232676878191102</v>
      </c>
    </row>
    <row r="14" spans="1:8" ht="14.5" customHeight="1">
      <c r="A14" s="40" t="s">
        <v>8</v>
      </c>
      <c r="B14" s="19">
        <v>3441</v>
      </c>
      <c r="C14" s="19">
        <v>3613</v>
      </c>
      <c r="D14" s="19">
        <v>3891</v>
      </c>
      <c r="E14" s="19">
        <v>4010</v>
      </c>
      <c r="F14" s="19">
        <v>4201</v>
      </c>
      <c r="G14" s="36">
        <f t="shared" si="2"/>
        <v>760</v>
      </c>
      <c r="H14" s="38">
        <f t="shared" si="3"/>
        <v>22.086602731764021</v>
      </c>
    </row>
    <row r="15" spans="1:8" ht="14.5" customHeight="1">
      <c r="A15" s="39" t="s">
        <v>9</v>
      </c>
      <c r="B15" s="17">
        <v>5811</v>
      </c>
      <c r="C15" s="17">
        <v>5853</v>
      </c>
      <c r="D15" s="17">
        <v>6261</v>
      </c>
      <c r="E15" s="17">
        <v>6442</v>
      </c>
      <c r="F15" s="17">
        <v>6671</v>
      </c>
      <c r="G15" s="35">
        <f t="shared" si="2"/>
        <v>860</v>
      </c>
      <c r="H15" s="37">
        <f t="shared" si="3"/>
        <v>14.799518155222854</v>
      </c>
    </row>
    <row r="16" spans="1:8" ht="14.5" customHeight="1">
      <c r="A16" s="40" t="s">
        <v>10</v>
      </c>
      <c r="B16" s="19">
        <v>11083</v>
      </c>
      <c r="C16" s="19">
        <v>11519</v>
      </c>
      <c r="D16" s="19">
        <v>12506</v>
      </c>
      <c r="E16" s="19">
        <v>13651</v>
      </c>
      <c r="F16" s="19">
        <v>14189</v>
      </c>
      <c r="G16" s="36">
        <f t="shared" si="2"/>
        <v>3106</v>
      </c>
      <c r="H16" s="38">
        <f t="shared" si="3"/>
        <v>28.024903004601644</v>
      </c>
    </row>
    <row r="17" spans="1:9" ht="14.5" customHeight="1">
      <c r="A17" s="39" t="s">
        <v>11</v>
      </c>
      <c r="B17" s="17">
        <v>16833</v>
      </c>
      <c r="C17" s="17">
        <v>17560</v>
      </c>
      <c r="D17" s="17">
        <v>18659</v>
      </c>
      <c r="E17" s="17">
        <v>19785</v>
      </c>
      <c r="F17" s="17">
        <v>20682</v>
      </c>
      <c r="G17" s="35">
        <f t="shared" si="2"/>
        <v>3849</v>
      </c>
      <c r="H17" s="37">
        <f t="shared" si="3"/>
        <v>22.865799322758868</v>
      </c>
    </row>
    <row r="18" spans="1:9" ht="14.5" customHeight="1">
      <c r="A18" s="40" t="s">
        <v>12</v>
      </c>
      <c r="B18" s="19">
        <v>1771</v>
      </c>
      <c r="C18" s="19">
        <v>1817</v>
      </c>
      <c r="D18" s="19">
        <v>1914</v>
      </c>
      <c r="E18" s="19">
        <v>2049</v>
      </c>
      <c r="F18" s="19">
        <v>2096</v>
      </c>
      <c r="G18" s="36">
        <f t="shared" si="2"/>
        <v>325</v>
      </c>
      <c r="H18" s="38">
        <f t="shared" si="3"/>
        <v>18.351214003387916</v>
      </c>
    </row>
    <row r="19" spans="1:9" ht="14.5" customHeight="1">
      <c r="A19" s="16" t="s">
        <v>41</v>
      </c>
      <c r="B19" s="17">
        <v>1783</v>
      </c>
      <c r="C19" s="17">
        <f t="shared" ref="C19:E19" si="4">SUM(C20:C25)</f>
        <v>1924</v>
      </c>
      <c r="D19" s="17">
        <v>1991</v>
      </c>
      <c r="E19" s="17">
        <f t="shared" si="4"/>
        <v>2081</v>
      </c>
      <c r="F19" s="17">
        <v>2112</v>
      </c>
      <c r="G19" s="35">
        <f t="shared" si="2"/>
        <v>329</v>
      </c>
      <c r="H19" s="37">
        <f t="shared" si="3"/>
        <v>18.452047111609648</v>
      </c>
    </row>
    <row r="20" spans="1:9" ht="14.5" customHeight="1">
      <c r="A20" s="40" t="s">
        <v>13</v>
      </c>
      <c r="B20" s="19">
        <v>454</v>
      </c>
      <c r="C20" s="19">
        <v>493</v>
      </c>
      <c r="D20" s="19">
        <v>488</v>
      </c>
      <c r="E20" s="19">
        <v>509</v>
      </c>
      <c r="F20" s="19">
        <v>531</v>
      </c>
      <c r="G20" s="36">
        <f t="shared" si="2"/>
        <v>77</v>
      </c>
      <c r="H20" s="38">
        <f t="shared" si="3"/>
        <v>16.960352422907491</v>
      </c>
    </row>
    <row r="21" spans="1:9" ht="14.5" customHeight="1">
      <c r="A21" s="39" t="s">
        <v>14</v>
      </c>
      <c r="B21" s="12">
        <v>98</v>
      </c>
      <c r="C21" s="12">
        <v>116</v>
      </c>
      <c r="D21" s="12">
        <v>117</v>
      </c>
      <c r="E21" s="17">
        <v>145</v>
      </c>
      <c r="F21" s="17">
        <v>146</v>
      </c>
      <c r="G21" s="35">
        <f t="shared" si="2"/>
        <v>48</v>
      </c>
      <c r="H21" s="37">
        <f t="shared" si="3"/>
        <v>48.979591836734691</v>
      </c>
    </row>
    <row r="22" spans="1:9" ht="14.5" customHeight="1">
      <c r="A22" s="40" t="s">
        <v>15</v>
      </c>
      <c r="B22" s="15">
        <v>153</v>
      </c>
      <c r="C22" s="15">
        <v>166</v>
      </c>
      <c r="D22" s="15">
        <v>165</v>
      </c>
      <c r="E22" s="19">
        <v>175</v>
      </c>
      <c r="F22" s="19">
        <v>175</v>
      </c>
      <c r="G22" s="36">
        <f t="shared" si="2"/>
        <v>22</v>
      </c>
      <c r="H22" s="38">
        <f t="shared" si="3"/>
        <v>14.379084967320262</v>
      </c>
    </row>
    <row r="23" spans="1:9" ht="14.5" customHeight="1">
      <c r="A23" s="39" t="s">
        <v>16</v>
      </c>
      <c r="B23" s="17">
        <v>345</v>
      </c>
      <c r="C23" s="17">
        <v>365</v>
      </c>
      <c r="D23" s="17">
        <v>364</v>
      </c>
      <c r="E23" s="17">
        <v>373</v>
      </c>
      <c r="F23" s="17">
        <v>359</v>
      </c>
      <c r="G23" s="35">
        <f t="shared" si="2"/>
        <v>14</v>
      </c>
      <c r="H23" s="37">
        <f t="shared" si="3"/>
        <v>4.0579710144927539</v>
      </c>
    </row>
    <row r="24" spans="1:9" ht="14.5" customHeight="1">
      <c r="A24" s="40" t="s">
        <v>17</v>
      </c>
      <c r="B24" s="19">
        <v>224</v>
      </c>
      <c r="C24" s="19">
        <v>230</v>
      </c>
      <c r="D24" s="19">
        <v>253</v>
      </c>
      <c r="E24" s="19">
        <v>262</v>
      </c>
      <c r="F24" s="19">
        <v>280</v>
      </c>
      <c r="G24" s="36">
        <f t="shared" si="2"/>
        <v>56</v>
      </c>
      <c r="H24" s="38">
        <f t="shared" si="3"/>
        <v>25</v>
      </c>
    </row>
    <row r="25" spans="1:9" ht="14.5" customHeight="1">
      <c r="A25" s="39" t="s">
        <v>18</v>
      </c>
      <c r="B25" s="17">
        <v>509</v>
      </c>
      <c r="C25" s="17">
        <v>554</v>
      </c>
      <c r="D25" s="17">
        <v>605</v>
      </c>
      <c r="E25" s="17">
        <v>617</v>
      </c>
      <c r="F25" s="17">
        <v>622</v>
      </c>
      <c r="G25" s="35">
        <f>F25-B25</f>
        <v>113</v>
      </c>
      <c r="H25" s="37">
        <f t="shared" si="3"/>
        <v>22.200392927308449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9" sqref="L9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17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101</v>
      </c>
    </row>
    <row r="4" spans="1:8" ht="14.5" customHeight="1"/>
    <row r="5" spans="1:8" s="103" customFormat="1" ht="30" customHeight="1">
      <c r="A5" s="215" t="s">
        <v>40</v>
      </c>
      <c r="B5" s="215">
        <v>2011</v>
      </c>
      <c r="C5" s="215">
        <v>2012</v>
      </c>
      <c r="D5" s="215">
        <v>2013</v>
      </c>
      <c r="E5" s="215">
        <v>2014</v>
      </c>
      <c r="F5" s="216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v>18663</v>
      </c>
      <c r="C7" s="11">
        <f>20053</f>
        <v>20053</v>
      </c>
      <c r="D7" s="11">
        <v>21158</v>
      </c>
      <c r="E7" s="11">
        <f t="shared" ref="E7" si="0">E9+E10+E11+E12+E13+E14+E15+E16+E17+E18+E20+E21+E22+E23+E24+E25</f>
        <v>22133</v>
      </c>
      <c r="F7" s="11">
        <v>23581</v>
      </c>
      <c r="G7" s="35">
        <f>F7-B7</f>
        <v>4918</v>
      </c>
      <c r="H7" s="37">
        <f>G7*100/B7</f>
        <v>26.351604779510261</v>
      </c>
    </row>
    <row r="8" spans="1:8" ht="14.5" customHeight="1">
      <c r="A8" s="18" t="s">
        <v>19</v>
      </c>
      <c r="B8" s="20">
        <v>11995</v>
      </c>
      <c r="C8" s="20">
        <f>13019</f>
        <v>13019</v>
      </c>
      <c r="D8" s="20">
        <v>13791</v>
      </c>
      <c r="E8" s="20">
        <f t="shared" ref="E8" si="1">SUM(E9:E18)</f>
        <v>14603</v>
      </c>
      <c r="F8" s="20">
        <v>15891</v>
      </c>
      <c r="G8" s="36">
        <f t="shared" ref="G8:G24" si="2">F8-B8</f>
        <v>3896</v>
      </c>
      <c r="H8" s="38">
        <f t="shared" ref="H8:H25" si="3">G8*100/B8</f>
        <v>32.480200083368068</v>
      </c>
    </row>
    <row r="9" spans="1:8" ht="14.5" customHeight="1">
      <c r="A9" s="39" t="s">
        <v>3</v>
      </c>
      <c r="B9" s="17">
        <v>810</v>
      </c>
      <c r="C9" s="17">
        <v>878</v>
      </c>
      <c r="D9" s="17">
        <v>929</v>
      </c>
      <c r="E9" s="17">
        <v>967</v>
      </c>
      <c r="F9" s="17">
        <v>1050</v>
      </c>
      <c r="G9" s="35">
        <f t="shared" si="2"/>
        <v>240</v>
      </c>
      <c r="H9" s="37">
        <f t="shared" si="3"/>
        <v>29.62962962962963</v>
      </c>
    </row>
    <row r="10" spans="1:8" ht="14.5" customHeight="1">
      <c r="A10" s="40" t="s">
        <v>4</v>
      </c>
      <c r="B10" s="19">
        <v>220</v>
      </c>
      <c r="C10" s="19">
        <v>228</v>
      </c>
      <c r="D10" s="19">
        <v>247</v>
      </c>
      <c r="E10" s="19">
        <v>208</v>
      </c>
      <c r="F10" s="19">
        <v>229</v>
      </c>
      <c r="G10" s="36">
        <f t="shared" si="2"/>
        <v>9</v>
      </c>
      <c r="H10" s="38">
        <f t="shared" si="3"/>
        <v>4.0909090909090908</v>
      </c>
    </row>
    <row r="11" spans="1:8" ht="14.5" customHeight="1">
      <c r="A11" s="39" t="s">
        <v>5</v>
      </c>
      <c r="B11" s="17">
        <v>1421</v>
      </c>
      <c r="C11" s="17">
        <v>1509</v>
      </c>
      <c r="D11" s="17">
        <v>1667</v>
      </c>
      <c r="E11" s="17">
        <v>1585</v>
      </c>
      <c r="F11" s="17">
        <v>1739</v>
      </c>
      <c r="G11" s="35">
        <f t="shared" si="2"/>
        <v>318</v>
      </c>
      <c r="H11" s="37">
        <f t="shared" si="3"/>
        <v>22.378606615059816</v>
      </c>
    </row>
    <row r="12" spans="1:8" ht="14.5" customHeight="1">
      <c r="A12" s="40" t="s">
        <v>6</v>
      </c>
      <c r="B12" s="15">
        <v>174</v>
      </c>
      <c r="C12" s="15">
        <v>175</v>
      </c>
      <c r="D12" s="15">
        <v>178</v>
      </c>
      <c r="E12" s="15">
        <v>199</v>
      </c>
      <c r="F12" s="15">
        <v>196</v>
      </c>
      <c r="G12" s="36">
        <f t="shared" si="2"/>
        <v>22</v>
      </c>
      <c r="H12" s="38">
        <f t="shared" si="3"/>
        <v>12.64367816091954</v>
      </c>
    </row>
    <row r="13" spans="1:8" ht="14.5" customHeight="1">
      <c r="A13" s="39" t="s">
        <v>7</v>
      </c>
      <c r="B13" s="17">
        <v>5511</v>
      </c>
      <c r="C13" s="17">
        <v>5929</v>
      </c>
      <c r="D13" s="17">
        <v>6149</v>
      </c>
      <c r="E13" s="17">
        <v>6565</v>
      </c>
      <c r="F13" s="17">
        <v>7011</v>
      </c>
      <c r="G13" s="35">
        <f t="shared" si="2"/>
        <v>1500</v>
      </c>
      <c r="H13" s="37">
        <f t="shared" si="3"/>
        <v>27.218290691344585</v>
      </c>
    </row>
    <row r="14" spans="1:8" ht="14.5" customHeight="1">
      <c r="A14" s="40" t="s">
        <v>8</v>
      </c>
      <c r="B14" s="19">
        <v>548</v>
      </c>
      <c r="C14" s="19">
        <v>640</v>
      </c>
      <c r="D14" s="19">
        <v>640</v>
      </c>
      <c r="E14" s="19">
        <v>699</v>
      </c>
      <c r="F14" s="19">
        <v>872</v>
      </c>
      <c r="G14" s="36">
        <f t="shared" si="2"/>
        <v>324</v>
      </c>
      <c r="H14" s="38">
        <f t="shared" si="3"/>
        <v>59.124087591240873</v>
      </c>
    </row>
    <row r="15" spans="1:8" ht="14.5" customHeight="1">
      <c r="A15" s="39" t="s">
        <v>9</v>
      </c>
      <c r="B15" s="17">
        <v>57</v>
      </c>
      <c r="C15" s="17">
        <v>55</v>
      </c>
      <c r="D15" s="17">
        <v>59</v>
      </c>
      <c r="E15" s="17">
        <v>64</v>
      </c>
      <c r="F15" s="17">
        <v>60</v>
      </c>
      <c r="G15" s="35">
        <f t="shared" si="2"/>
        <v>3</v>
      </c>
      <c r="H15" s="37">
        <f t="shared" si="3"/>
        <v>5.2631578947368425</v>
      </c>
    </row>
    <row r="16" spans="1:8" ht="14.5" customHeight="1">
      <c r="A16" s="40" t="s">
        <v>10</v>
      </c>
      <c r="B16" s="19">
        <v>561</v>
      </c>
      <c r="C16" s="19">
        <v>678</v>
      </c>
      <c r="D16" s="19">
        <v>755</v>
      </c>
      <c r="E16" s="19">
        <v>862</v>
      </c>
      <c r="F16" s="19">
        <v>932</v>
      </c>
      <c r="G16" s="36">
        <f t="shared" si="2"/>
        <v>371</v>
      </c>
      <c r="H16" s="38">
        <f t="shared" si="3"/>
        <v>66.13190730837789</v>
      </c>
    </row>
    <row r="17" spans="1:9" ht="14.5" customHeight="1">
      <c r="A17" s="39" t="s">
        <v>11</v>
      </c>
      <c r="B17" s="17">
        <v>2495</v>
      </c>
      <c r="C17" s="17">
        <v>2705</v>
      </c>
      <c r="D17" s="17">
        <v>2924</v>
      </c>
      <c r="E17" s="17">
        <v>3173</v>
      </c>
      <c r="F17" s="17">
        <v>3474</v>
      </c>
      <c r="G17" s="35">
        <f t="shared" si="2"/>
        <v>979</v>
      </c>
      <c r="H17" s="37">
        <f t="shared" si="3"/>
        <v>39.238476953907814</v>
      </c>
    </row>
    <row r="18" spans="1:9" ht="14.5" customHeight="1">
      <c r="A18" s="40" t="s">
        <v>12</v>
      </c>
      <c r="B18" s="15">
        <v>198</v>
      </c>
      <c r="C18" s="15">
        <v>223</v>
      </c>
      <c r="D18" s="15">
        <v>244</v>
      </c>
      <c r="E18" s="15">
        <v>281</v>
      </c>
      <c r="F18" s="15">
        <v>328</v>
      </c>
      <c r="G18" s="36">
        <f t="shared" si="2"/>
        <v>130</v>
      </c>
      <c r="H18" s="38">
        <f t="shared" si="3"/>
        <v>65.656565656565661</v>
      </c>
    </row>
    <row r="19" spans="1:9" ht="14.5" customHeight="1">
      <c r="A19" s="16" t="s">
        <v>41</v>
      </c>
      <c r="B19" s="17">
        <v>6668</v>
      </c>
      <c r="C19" s="17">
        <f>7035</f>
        <v>7035</v>
      </c>
      <c r="D19" s="17">
        <f t="shared" ref="D19:E19" si="4">SUM(D20:D25)</f>
        <v>7368</v>
      </c>
      <c r="E19" s="17">
        <f t="shared" si="4"/>
        <v>7530</v>
      </c>
      <c r="F19" s="17">
        <v>7690</v>
      </c>
      <c r="G19" s="35">
        <f t="shared" si="2"/>
        <v>1022</v>
      </c>
      <c r="H19" s="37">
        <f t="shared" si="3"/>
        <v>15.326934613077384</v>
      </c>
    </row>
    <row r="20" spans="1:9" ht="14.5" customHeight="1">
      <c r="A20" s="40" t="s">
        <v>13</v>
      </c>
      <c r="B20" s="19">
        <v>663</v>
      </c>
      <c r="C20" s="19">
        <v>723</v>
      </c>
      <c r="D20" s="19">
        <v>758</v>
      </c>
      <c r="E20" s="19">
        <v>806</v>
      </c>
      <c r="F20" s="19">
        <v>849</v>
      </c>
      <c r="G20" s="36">
        <f t="shared" si="2"/>
        <v>186</v>
      </c>
      <c r="H20" s="38">
        <f t="shared" si="3"/>
        <v>28.054298642533936</v>
      </c>
    </row>
    <row r="21" spans="1:9" ht="14.5" customHeight="1">
      <c r="A21" s="39" t="s">
        <v>14</v>
      </c>
      <c r="B21" s="12">
        <v>1093</v>
      </c>
      <c r="C21" s="17">
        <v>1081</v>
      </c>
      <c r="D21" s="17">
        <v>1057</v>
      </c>
      <c r="E21" s="17">
        <v>1028</v>
      </c>
      <c r="F21" s="17">
        <v>1046</v>
      </c>
      <c r="G21" s="35">
        <f t="shared" si="2"/>
        <v>-47</v>
      </c>
      <c r="H21" s="37">
        <f t="shared" si="3"/>
        <v>-4.3000914913083257</v>
      </c>
    </row>
    <row r="22" spans="1:9" ht="14.5" customHeight="1">
      <c r="A22" s="40" t="s">
        <v>15</v>
      </c>
      <c r="B22" s="15">
        <v>790</v>
      </c>
      <c r="C22" s="15">
        <v>857</v>
      </c>
      <c r="D22" s="15">
        <v>896</v>
      </c>
      <c r="E22" s="19">
        <v>916</v>
      </c>
      <c r="F22" s="19">
        <v>980</v>
      </c>
      <c r="G22" s="36">
        <f t="shared" si="2"/>
        <v>190</v>
      </c>
      <c r="H22" s="38">
        <f t="shared" si="3"/>
        <v>24.050632911392405</v>
      </c>
    </row>
    <row r="23" spans="1:9" ht="14.5" customHeight="1">
      <c r="A23" s="39" t="s">
        <v>16</v>
      </c>
      <c r="B23" s="17">
        <v>1758</v>
      </c>
      <c r="C23" s="17">
        <v>1803</v>
      </c>
      <c r="D23" s="17">
        <v>1963</v>
      </c>
      <c r="E23" s="17">
        <v>1946</v>
      </c>
      <c r="F23" s="17">
        <v>1973</v>
      </c>
      <c r="G23" s="35">
        <f t="shared" si="2"/>
        <v>215</v>
      </c>
      <c r="H23" s="37">
        <f t="shared" si="3"/>
        <v>12.229806598407281</v>
      </c>
    </row>
    <row r="24" spans="1:9" ht="14.5" customHeight="1">
      <c r="A24" s="40" t="s">
        <v>17</v>
      </c>
      <c r="B24" s="19">
        <v>551</v>
      </c>
      <c r="C24" s="19">
        <v>614</v>
      </c>
      <c r="D24" s="19">
        <v>642</v>
      </c>
      <c r="E24" s="19">
        <v>736</v>
      </c>
      <c r="F24" s="19">
        <v>743</v>
      </c>
      <c r="G24" s="36">
        <f t="shared" si="2"/>
        <v>192</v>
      </c>
      <c r="H24" s="38">
        <f t="shared" si="3"/>
        <v>34.845735027223228</v>
      </c>
    </row>
    <row r="25" spans="1:9" ht="14.5" customHeight="1">
      <c r="A25" s="39" t="s">
        <v>18</v>
      </c>
      <c r="B25" s="17">
        <v>1813</v>
      </c>
      <c r="C25" s="17">
        <v>1956</v>
      </c>
      <c r="D25" s="17">
        <v>2052</v>
      </c>
      <c r="E25" s="17">
        <v>2098</v>
      </c>
      <c r="F25" s="17">
        <v>2099</v>
      </c>
      <c r="G25" s="35">
        <f>F25-B25</f>
        <v>286</v>
      </c>
      <c r="H25" s="37">
        <f t="shared" si="3"/>
        <v>15.774958632101489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0" sqref="J10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542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120</v>
      </c>
    </row>
    <row r="4" spans="1:8" ht="14.5" customHeight="1"/>
    <row r="5" spans="1:8" s="103" customFormat="1" ht="30" customHeight="1">
      <c r="A5" s="215" t="s">
        <v>40</v>
      </c>
      <c r="B5" s="215">
        <v>2011</v>
      </c>
      <c r="C5" s="215">
        <v>2012</v>
      </c>
      <c r="D5" s="215">
        <v>2013</v>
      </c>
      <c r="E5" s="215">
        <v>2014</v>
      </c>
      <c r="F5" s="216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v>36716</v>
      </c>
      <c r="C7" s="11">
        <f t="shared" ref="C7:E7" si="0">C9+C10+C11+C12+C13+C14+C15+C16+C17+C18+C20+C21+C22+C23+C24+C25</f>
        <v>38580</v>
      </c>
      <c r="D7" s="11">
        <f t="shared" si="0"/>
        <v>40870</v>
      </c>
      <c r="E7" s="11">
        <f t="shared" si="0"/>
        <v>42333</v>
      </c>
      <c r="F7" s="11">
        <v>44535</v>
      </c>
      <c r="G7" s="35">
        <f>F7-B7</f>
        <v>7819</v>
      </c>
      <c r="H7" s="37">
        <f>G7*100/B7</f>
        <v>21.295892798779825</v>
      </c>
    </row>
    <row r="8" spans="1:8" ht="14.5" customHeight="1">
      <c r="A8" s="18" t="s">
        <v>19</v>
      </c>
      <c r="B8" s="20">
        <v>19111</v>
      </c>
      <c r="C8" s="20">
        <f t="shared" ref="C8:E8" si="1">SUM(C9:C18)</f>
        <v>20323</v>
      </c>
      <c r="D8" s="20">
        <f t="shared" si="1"/>
        <v>21782</v>
      </c>
      <c r="E8" s="20">
        <f t="shared" si="1"/>
        <v>22766</v>
      </c>
      <c r="F8" s="20">
        <v>24298</v>
      </c>
      <c r="G8" s="36">
        <f t="shared" ref="G8:G24" si="2">F8-B8</f>
        <v>5187</v>
      </c>
      <c r="H8" s="38">
        <f t="shared" ref="H8:H25" si="3">G8*100/B8</f>
        <v>27.141436868819003</v>
      </c>
    </row>
    <row r="9" spans="1:8" ht="14.5" customHeight="1">
      <c r="A9" s="39" t="s">
        <v>3</v>
      </c>
      <c r="B9" s="17">
        <v>1104</v>
      </c>
      <c r="C9" s="17">
        <v>1172</v>
      </c>
      <c r="D9" s="17">
        <v>1288</v>
      </c>
      <c r="E9" s="17">
        <v>1459</v>
      </c>
      <c r="F9" s="17">
        <v>1596</v>
      </c>
      <c r="G9" s="35">
        <f t="shared" si="2"/>
        <v>492</v>
      </c>
      <c r="H9" s="37">
        <f t="shared" si="3"/>
        <v>44.565217391304351</v>
      </c>
    </row>
    <row r="10" spans="1:8" ht="14.5" customHeight="1">
      <c r="A10" s="40" t="s">
        <v>4</v>
      </c>
      <c r="B10" s="19">
        <v>1470</v>
      </c>
      <c r="C10" s="19">
        <v>1590</v>
      </c>
      <c r="D10" s="19">
        <v>1640</v>
      </c>
      <c r="E10" s="19">
        <v>1692</v>
      </c>
      <c r="F10" s="19">
        <v>1855</v>
      </c>
      <c r="G10" s="36">
        <f t="shared" si="2"/>
        <v>385</v>
      </c>
      <c r="H10" s="38">
        <f t="shared" si="3"/>
        <v>26.19047619047619</v>
      </c>
    </row>
    <row r="11" spans="1:8" ht="14.5" customHeight="1">
      <c r="A11" s="39" t="s">
        <v>5</v>
      </c>
      <c r="B11" s="17">
        <v>2505</v>
      </c>
      <c r="C11" s="17">
        <v>2664</v>
      </c>
      <c r="D11" s="17">
        <v>2911</v>
      </c>
      <c r="E11" s="17">
        <v>3150</v>
      </c>
      <c r="F11" s="17">
        <v>3034</v>
      </c>
      <c r="G11" s="35">
        <f t="shared" si="2"/>
        <v>529</v>
      </c>
      <c r="H11" s="37">
        <f t="shared" si="3"/>
        <v>21.117764471057885</v>
      </c>
    </row>
    <row r="12" spans="1:8" ht="14.5" customHeight="1">
      <c r="A12" s="40" t="s">
        <v>6</v>
      </c>
      <c r="B12" s="15">
        <v>218</v>
      </c>
      <c r="C12" s="15">
        <v>266</v>
      </c>
      <c r="D12" s="15">
        <v>175</v>
      </c>
      <c r="E12" s="15">
        <v>309</v>
      </c>
      <c r="F12" s="15">
        <v>366</v>
      </c>
      <c r="G12" s="36">
        <f t="shared" si="2"/>
        <v>148</v>
      </c>
      <c r="H12" s="38">
        <f t="shared" si="3"/>
        <v>67.88990825688073</v>
      </c>
    </row>
    <row r="13" spans="1:8" ht="14.5" customHeight="1">
      <c r="A13" s="39" t="s">
        <v>7</v>
      </c>
      <c r="B13" s="17">
        <v>8469</v>
      </c>
      <c r="C13" s="17">
        <v>8840</v>
      </c>
      <c r="D13" s="17">
        <v>9360</v>
      </c>
      <c r="E13" s="17">
        <v>9311</v>
      </c>
      <c r="F13" s="17">
        <v>10125</v>
      </c>
      <c r="G13" s="35">
        <f t="shared" si="2"/>
        <v>1656</v>
      </c>
      <c r="H13" s="37">
        <f t="shared" si="3"/>
        <v>19.553666312433581</v>
      </c>
    </row>
    <row r="14" spans="1:8" ht="14.5" customHeight="1">
      <c r="A14" s="40" t="s">
        <v>8</v>
      </c>
      <c r="B14" s="19">
        <v>1499</v>
      </c>
      <c r="C14" s="19">
        <v>1722</v>
      </c>
      <c r="D14" s="19">
        <v>1857</v>
      </c>
      <c r="E14" s="19">
        <v>1890</v>
      </c>
      <c r="F14" s="19">
        <v>1956</v>
      </c>
      <c r="G14" s="36">
        <f t="shared" si="2"/>
        <v>457</v>
      </c>
      <c r="H14" s="38">
        <f t="shared" si="3"/>
        <v>30.486991327551703</v>
      </c>
    </row>
    <row r="15" spans="1:8" ht="14.5" customHeight="1">
      <c r="A15" s="39" t="s">
        <v>9</v>
      </c>
      <c r="B15" s="17">
        <v>868</v>
      </c>
      <c r="C15" s="17">
        <v>883</v>
      </c>
      <c r="D15" s="17">
        <v>1039</v>
      </c>
      <c r="E15" s="17">
        <v>953</v>
      </c>
      <c r="F15" s="17">
        <v>975</v>
      </c>
      <c r="G15" s="35">
        <f t="shared" si="2"/>
        <v>107</v>
      </c>
      <c r="H15" s="37">
        <f t="shared" si="3"/>
        <v>12.327188940092165</v>
      </c>
    </row>
    <row r="16" spans="1:8" ht="14.5" customHeight="1">
      <c r="A16" s="40" t="s">
        <v>10</v>
      </c>
      <c r="B16" s="19">
        <v>1279</v>
      </c>
      <c r="C16" s="19">
        <v>1386</v>
      </c>
      <c r="D16" s="19">
        <v>1634</v>
      </c>
      <c r="E16" s="19">
        <v>1840</v>
      </c>
      <c r="F16" s="19">
        <v>1933</v>
      </c>
      <c r="G16" s="36">
        <f t="shared" si="2"/>
        <v>654</v>
      </c>
      <c r="H16" s="38">
        <f t="shared" si="3"/>
        <v>51.133698201720094</v>
      </c>
    </row>
    <row r="17" spans="1:9" ht="14.5" customHeight="1">
      <c r="A17" s="39" t="s">
        <v>11</v>
      </c>
      <c r="B17" s="17">
        <v>1529</v>
      </c>
      <c r="C17" s="17">
        <v>1630</v>
      </c>
      <c r="D17" s="17">
        <v>1659</v>
      </c>
      <c r="E17" s="17">
        <v>1935</v>
      </c>
      <c r="F17" s="17">
        <v>2196</v>
      </c>
      <c r="G17" s="35">
        <f t="shared" si="2"/>
        <v>667</v>
      </c>
      <c r="H17" s="37">
        <f t="shared" si="3"/>
        <v>43.623283191628516</v>
      </c>
    </row>
    <row r="18" spans="1:9" ht="14.5" customHeight="1">
      <c r="A18" s="40" t="s">
        <v>12</v>
      </c>
      <c r="B18" s="15">
        <v>172</v>
      </c>
      <c r="C18" s="15">
        <v>170</v>
      </c>
      <c r="D18" s="15">
        <v>219</v>
      </c>
      <c r="E18" s="15">
        <v>227</v>
      </c>
      <c r="F18" s="15">
        <v>263</v>
      </c>
      <c r="G18" s="36">
        <f t="shared" si="2"/>
        <v>91</v>
      </c>
      <c r="H18" s="38">
        <f t="shared" si="3"/>
        <v>52.906976744186046</v>
      </c>
    </row>
    <row r="19" spans="1:9" ht="14.5" customHeight="1">
      <c r="A19" s="16" t="s">
        <v>41</v>
      </c>
      <c r="B19" s="17">
        <v>17605</v>
      </c>
      <c r="C19" s="17">
        <v>18257</v>
      </c>
      <c r="D19" s="17">
        <v>19088</v>
      </c>
      <c r="E19" s="17">
        <v>19567</v>
      </c>
      <c r="F19" s="17">
        <v>20236</v>
      </c>
      <c r="G19" s="35">
        <f t="shared" si="2"/>
        <v>2631</v>
      </c>
      <c r="H19" s="37">
        <f t="shared" si="3"/>
        <v>14.944618006248225</v>
      </c>
    </row>
    <row r="20" spans="1:9" ht="14.5" customHeight="1">
      <c r="A20" s="40" t="s">
        <v>13</v>
      </c>
      <c r="B20" s="19">
        <v>5361</v>
      </c>
      <c r="C20" s="19">
        <v>5653</v>
      </c>
      <c r="D20" s="19">
        <v>6004</v>
      </c>
      <c r="E20" s="19">
        <v>6118</v>
      </c>
      <c r="F20" s="19">
        <v>6241</v>
      </c>
      <c r="G20" s="36">
        <f t="shared" si="2"/>
        <v>880</v>
      </c>
      <c r="H20" s="38">
        <f t="shared" si="3"/>
        <v>16.414847976123859</v>
      </c>
    </row>
    <row r="21" spans="1:9" ht="14.5" customHeight="1">
      <c r="A21" s="39" t="s">
        <v>14</v>
      </c>
      <c r="B21" s="12">
        <v>1433</v>
      </c>
      <c r="C21" s="17">
        <v>1569</v>
      </c>
      <c r="D21" s="17">
        <v>1627</v>
      </c>
      <c r="E21" s="17">
        <v>1749</v>
      </c>
      <c r="F21" s="17">
        <v>1831</v>
      </c>
      <c r="G21" s="35">
        <f t="shared" si="2"/>
        <v>398</v>
      </c>
      <c r="H21" s="37">
        <f t="shared" si="3"/>
        <v>27.773900907187716</v>
      </c>
    </row>
    <row r="22" spans="1:9" ht="14.5" customHeight="1">
      <c r="A22" s="40" t="s">
        <v>15</v>
      </c>
      <c r="B22" s="19">
        <f>B19-B20-B21-B23-B24-B25</f>
        <v>2343</v>
      </c>
      <c r="C22" s="19">
        <f>C19-C20-C21-C25-C24-C23</f>
        <v>2289</v>
      </c>
      <c r="D22" s="19">
        <f>D19-D20-D21-D25-D24-D23</f>
        <v>2374</v>
      </c>
      <c r="E22" s="19">
        <f>E19-E20-E21-E25-E24-E23</f>
        <v>2475</v>
      </c>
      <c r="F22" s="19">
        <v>9743</v>
      </c>
      <c r="G22" s="36">
        <f t="shared" si="2"/>
        <v>7400</v>
      </c>
      <c r="H22" s="38">
        <f t="shared" si="3"/>
        <v>315.83440034144257</v>
      </c>
    </row>
    <row r="23" spans="1:9" ht="14.5" customHeight="1">
      <c r="A23" s="39" t="s">
        <v>16</v>
      </c>
      <c r="B23" s="17">
        <v>4511</v>
      </c>
      <c r="C23" s="17">
        <v>4712</v>
      </c>
      <c r="D23" s="17">
        <v>4831</v>
      </c>
      <c r="E23" s="17">
        <v>4852</v>
      </c>
      <c r="F23" s="17">
        <v>5028</v>
      </c>
      <c r="G23" s="35">
        <f t="shared" si="2"/>
        <v>517</v>
      </c>
      <c r="H23" s="37">
        <f t="shared" si="3"/>
        <v>11.4608734205276</v>
      </c>
    </row>
    <row r="24" spans="1:9" ht="14.5" customHeight="1">
      <c r="A24" s="40" t="s">
        <v>17</v>
      </c>
      <c r="B24" s="19">
        <v>1849</v>
      </c>
      <c r="C24" s="19">
        <v>1823</v>
      </c>
      <c r="D24" s="19">
        <v>1959</v>
      </c>
      <c r="E24" s="19">
        <v>2133</v>
      </c>
      <c r="F24" s="19">
        <v>2149</v>
      </c>
      <c r="G24" s="36">
        <f t="shared" si="2"/>
        <v>300</v>
      </c>
      <c r="H24" s="38">
        <f t="shared" si="3"/>
        <v>16.224986479177932</v>
      </c>
    </row>
    <row r="25" spans="1:9" ht="14.5" customHeight="1">
      <c r="A25" s="39" t="s">
        <v>18</v>
      </c>
      <c r="B25" s="17">
        <v>2108</v>
      </c>
      <c r="C25" s="17">
        <v>2211</v>
      </c>
      <c r="D25" s="17">
        <v>2293</v>
      </c>
      <c r="E25" s="17">
        <v>2240</v>
      </c>
      <c r="F25" s="17">
        <v>2192</v>
      </c>
      <c r="G25" s="35">
        <f>F25-B25</f>
        <v>84</v>
      </c>
      <c r="H25" s="37">
        <f t="shared" si="3"/>
        <v>3.9848197343453511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8" sqref="J8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17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102</v>
      </c>
    </row>
    <row r="4" spans="1:8" ht="14.5" customHeight="1"/>
    <row r="5" spans="1:8" s="103" customFormat="1" ht="30" customHeight="1">
      <c r="A5" s="215" t="s">
        <v>40</v>
      </c>
      <c r="B5" s="215">
        <v>2011</v>
      </c>
      <c r="C5" s="215">
        <v>2012</v>
      </c>
      <c r="D5" s="215">
        <v>2013</v>
      </c>
      <c r="E5" s="215">
        <v>2014</v>
      </c>
      <c r="F5" s="216">
        <v>2015</v>
      </c>
      <c r="G5" s="239" t="s">
        <v>255</v>
      </c>
      <c r="H5" s="236"/>
    </row>
    <row r="6" spans="1:8" s="103" customFormat="1" ht="14.5" customHeight="1">
      <c r="A6" s="89"/>
      <c r="B6" s="256" t="s">
        <v>1</v>
      </c>
      <c r="C6" s="256"/>
      <c r="D6" s="256"/>
      <c r="E6" s="256"/>
      <c r="F6" s="256"/>
      <c r="G6" s="256"/>
      <c r="H6" s="176" t="s">
        <v>2</v>
      </c>
    </row>
    <row r="7" spans="1:8" ht="14.5" customHeight="1">
      <c r="A7" s="21" t="s">
        <v>30</v>
      </c>
      <c r="B7" s="11">
        <v>10271</v>
      </c>
      <c r="C7" s="11">
        <v>11037</v>
      </c>
      <c r="D7" s="11">
        <f t="shared" ref="D7:E7" si="0">D9+D10+D11+D12+D13+D14+D15+D16+D17+D18+D20+D21+D22+D23+D24+D25</f>
        <v>11593</v>
      </c>
      <c r="E7" s="11">
        <f t="shared" si="0"/>
        <v>12494</v>
      </c>
      <c r="F7" s="11">
        <v>13239</v>
      </c>
      <c r="G7" s="35">
        <f>F7-B7</f>
        <v>2968</v>
      </c>
      <c r="H7" s="37">
        <f>G7*100/B7</f>
        <v>28.896894168045954</v>
      </c>
    </row>
    <row r="8" spans="1:8" ht="14.5" customHeight="1">
      <c r="A8" s="18" t="s">
        <v>19</v>
      </c>
      <c r="B8" s="20">
        <v>6890</v>
      </c>
      <c r="C8" s="20">
        <f>7405</f>
        <v>7405</v>
      </c>
      <c r="D8" s="20">
        <v>7873</v>
      </c>
      <c r="E8" s="20">
        <f t="shared" ref="E8" si="1">SUM(E9:E18)</f>
        <v>8552</v>
      </c>
      <c r="F8" s="20">
        <v>9152</v>
      </c>
      <c r="G8" s="36">
        <f t="shared" ref="G8:G24" si="2">F8-B8</f>
        <v>2262</v>
      </c>
      <c r="H8" s="38">
        <f t="shared" ref="H8:H25" si="3">G8*100/B8</f>
        <v>32.830188679245282</v>
      </c>
    </row>
    <row r="9" spans="1:8" ht="14.5" customHeight="1">
      <c r="A9" s="39" t="s">
        <v>3</v>
      </c>
      <c r="B9" s="17">
        <v>646</v>
      </c>
      <c r="C9" s="17">
        <v>691</v>
      </c>
      <c r="D9" s="17">
        <v>761</v>
      </c>
      <c r="E9" s="17">
        <v>828</v>
      </c>
      <c r="F9" s="17">
        <v>833</v>
      </c>
      <c r="G9" s="35">
        <f t="shared" si="2"/>
        <v>187</v>
      </c>
      <c r="H9" s="37">
        <f t="shared" si="3"/>
        <v>28.94736842105263</v>
      </c>
    </row>
    <row r="10" spans="1:8" ht="14.5" customHeight="1">
      <c r="A10" s="40" t="s">
        <v>4</v>
      </c>
      <c r="B10" s="19">
        <v>354</v>
      </c>
      <c r="C10" s="19">
        <v>377</v>
      </c>
      <c r="D10" s="19">
        <v>356</v>
      </c>
      <c r="E10" s="19">
        <v>327</v>
      </c>
      <c r="F10" s="19">
        <v>353</v>
      </c>
      <c r="G10" s="36">
        <f t="shared" si="2"/>
        <v>-1</v>
      </c>
      <c r="H10" s="38">
        <f t="shared" si="3"/>
        <v>-0.2824858757062147</v>
      </c>
    </row>
    <row r="11" spans="1:8" ht="14.5" customHeight="1">
      <c r="A11" s="39" t="s">
        <v>5</v>
      </c>
      <c r="B11" s="17">
        <v>2262</v>
      </c>
      <c r="C11" s="17">
        <v>2368</v>
      </c>
      <c r="D11" s="17">
        <v>2492</v>
      </c>
      <c r="E11" s="17">
        <v>2681</v>
      </c>
      <c r="F11" s="17">
        <v>2907</v>
      </c>
      <c r="G11" s="35">
        <f t="shared" si="2"/>
        <v>645</v>
      </c>
      <c r="H11" s="37">
        <f t="shared" si="3"/>
        <v>28.514588859416445</v>
      </c>
    </row>
    <row r="12" spans="1:8" ht="14.5" customHeight="1">
      <c r="A12" s="40" t="s">
        <v>6</v>
      </c>
      <c r="B12" s="15">
        <v>74</v>
      </c>
      <c r="C12" s="15">
        <v>72</v>
      </c>
      <c r="D12" s="15">
        <v>72</v>
      </c>
      <c r="E12" s="15">
        <v>106</v>
      </c>
      <c r="F12" s="15">
        <v>133</v>
      </c>
      <c r="G12" s="36">
        <f t="shared" si="2"/>
        <v>59</v>
      </c>
      <c r="H12" s="38">
        <f t="shared" si="3"/>
        <v>79.729729729729726</v>
      </c>
    </row>
    <row r="13" spans="1:8" ht="14.5" customHeight="1">
      <c r="A13" s="39" t="s">
        <v>7</v>
      </c>
      <c r="B13" s="17">
        <v>2520</v>
      </c>
      <c r="C13" s="17">
        <v>2793</v>
      </c>
      <c r="D13" s="17">
        <v>3038</v>
      </c>
      <c r="E13" s="17">
        <v>3300</v>
      </c>
      <c r="F13" s="17">
        <v>3416</v>
      </c>
      <c r="G13" s="35">
        <f t="shared" si="2"/>
        <v>896</v>
      </c>
      <c r="H13" s="37">
        <f t="shared" si="3"/>
        <v>35.555555555555557</v>
      </c>
    </row>
    <row r="14" spans="1:8" ht="14.5" customHeight="1">
      <c r="A14" s="40" t="s">
        <v>8</v>
      </c>
      <c r="B14" s="19">
        <v>173</v>
      </c>
      <c r="C14" s="19">
        <v>214</v>
      </c>
      <c r="D14" s="19">
        <v>189</v>
      </c>
      <c r="E14" s="19">
        <v>211</v>
      </c>
      <c r="F14" s="19">
        <v>253</v>
      </c>
      <c r="G14" s="36">
        <f t="shared" si="2"/>
        <v>80</v>
      </c>
      <c r="H14" s="38">
        <f t="shared" si="3"/>
        <v>46.24277456647399</v>
      </c>
    </row>
    <row r="15" spans="1:8" ht="14.5" customHeight="1">
      <c r="A15" s="39" t="s">
        <v>9</v>
      </c>
      <c r="B15" s="17">
        <v>54</v>
      </c>
      <c r="C15" s="17">
        <v>41</v>
      </c>
      <c r="D15" s="17">
        <v>59</v>
      </c>
      <c r="E15" s="17">
        <v>56</v>
      </c>
      <c r="F15" s="17">
        <v>72</v>
      </c>
      <c r="G15" s="35">
        <f t="shared" si="2"/>
        <v>18</v>
      </c>
      <c r="H15" s="37">
        <f t="shared" si="3"/>
        <v>33.333333333333336</v>
      </c>
    </row>
    <row r="16" spans="1:8" ht="14.5" customHeight="1">
      <c r="A16" s="40" t="s">
        <v>10</v>
      </c>
      <c r="B16" s="19">
        <v>66</v>
      </c>
      <c r="C16" s="19">
        <v>68</v>
      </c>
      <c r="D16" s="19">
        <v>77</v>
      </c>
      <c r="E16" s="19">
        <v>104</v>
      </c>
      <c r="F16" s="19">
        <v>121</v>
      </c>
      <c r="G16" s="36">
        <f t="shared" si="2"/>
        <v>55</v>
      </c>
      <c r="H16" s="38">
        <f t="shared" si="3"/>
        <v>83.333333333333329</v>
      </c>
    </row>
    <row r="17" spans="1:9" ht="14.5" customHeight="1">
      <c r="A17" s="39" t="s">
        <v>11</v>
      </c>
      <c r="B17" s="17">
        <v>739</v>
      </c>
      <c r="C17" s="17">
        <v>782</v>
      </c>
      <c r="D17" s="17">
        <v>828</v>
      </c>
      <c r="E17" s="17">
        <v>939</v>
      </c>
      <c r="F17" s="17">
        <v>1064</v>
      </c>
      <c r="G17" s="35">
        <f t="shared" si="2"/>
        <v>325</v>
      </c>
      <c r="H17" s="37">
        <f t="shared" si="3"/>
        <v>43.978349120433016</v>
      </c>
    </row>
    <row r="18" spans="1:9" ht="14.5" customHeight="1">
      <c r="A18" s="40" t="s">
        <v>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36">
        <f t="shared" si="2"/>
        <v>0</v>
      </c>
      <c r="H18" s="186" t="s">
        <v>140</v>
      </c>
    </row>
    <row r="19" spans="1:9" ht="14.5" customHeight="1">
      <c r="A19" s="16" t="s">
        <v>41</v>
      </c>
      <c r="B19" s="17">
        <v>3381</v>
      </c>
      <c r="C19" s="17">
        <f t="shared" ref="C19" si="4">SUM(C20:C25)</f>
        <v>3632</v>
      </c>
      <c r="D19" s="17">
        <f>3720</f>
        <v>3720</v>
      </c>
      <c r="E19" s="17">
        <v>3940</v>
      </c>
      <c r="F19" s="17">
        <v>4087</v>
      </c>
      <c r="G19" s="35">
        <f t="shared" si="2"/>
        <v>706</v>
      </c>
      <c r="H19" s="37">
        <f t="shared" si="3"/>
        <v>20.88139603667554</v>
      </c>
    </row>
    <row r="20" spans="1:9" ht="14.5" customHeight="1">
      <c r="A20" s="40" t="s">
        <v>13</v>
      </c>
      <c r="B20" s="19">
        <v>0</v>
      </c>
      <c r="C20" s="19">
        <v>4</v>
      </c>
      <c r="D20" s="19">
        <v>7</v>
      </c>
      <c r="E20" s="19">
        <v>18</v>
      </c>
      <c r="F20" s="19">
        <v>229</v>
      </c>
      <c r="G20" s="36">
        <f t="shared" si="2"/>
        <v>229</v>
      </c>
      <c r="H20" s="186" t="s">
        <v>140</v>
      </c>
    </row>
    <row r="21" spans="1:9" ht="14.5" customHeight="1">
      <c r="A21" s="39" t="s">
        <v>14</v>
      </c>
      <c r="B21" s="12">
        <v>498</v>
      </c>
      <c r="C21" s="12">
        <v>511</v>
      </c>
      <c r="D21" s="12">
        <v>534</v>
      </c>
      <c r="E21" s="17">
        <v>551</v>
      </c>
      <c r="F21" s="17">
        <v>552</v>
      </c>
      <c r="G21" s="35">
        <f t="shared" si="2"/>
        <v>54</v>
      </c>
      <c r="H21" s="37">
        <f t="shared" si="3"/>
        <v>10.843373493975903</v>
      </c>
    </row>
    <row r="22" spans="1:9" ht="14.5" customHeight="1">
      <c r="A22" s="40" t="s">
        <v>15</v>
      </c>
      <c r="B22" s="15">
        <v>808</v>
      </c>
      <c r="C22" s="15">
        <v>918</v>
      </c>
      <c r="D22" s="15">
        <v>966</v>
      </c>
      <c r="E22" s="19">
        <v>1013</v>
      </c>
      <c r="F22" s="19">
        <v>1075</v>
      </c>
      <c r="G22" s="36">
        <f t="shared" si="2"/>
        <v>267</v>
      </c>
      <c r="H22" s="38">
        <f t="shared" si="3"/>
        <v>33.044554455445542</v>
      </c>
    </row>
    <row r="23" spans="1:9" ht="14.5" customHeight="1">
      <c r="A23" s="39" t="s">
        <v>16</v>
      </c>
      <c r="B23" s="17">
        <v>1050</v>
      </c>
      <c r="C23" s="17">
        <v>1086</v>
      </c>
      <c r="D23" s="17">
        <v>1119</v>
      </c>
      <c r="E23" s="17">
        <v>1222</v>
      </c>
      <c r="F23" s="17">
        <v>1264</v>
      </c>
      <c r="G23" s="35">
        <f t="shared" si="2"/>
        <v>214</v>
      </c>
      <c r="H23" s="37">
        <f t="shared" si="3"/>
        <v>20.38095238095238</v>
      </c>
    </row>
    <row r="24" spans="1:9" ht="14.5" customHeight="1">
      <c r="A24" s="40" t="s">
        <v>17</v>
      </c>
      <c r="B24" s="19">
        <v>298</v>
      </c>
      <c r="C24" s="19">
        <v>357</v>
      </c>
      <c r="D24" s="19">
        <v>330</v>
      </c>
      <c r="E24" s="19">
        <v>353</v>
      </c>
      <c r="F24" s="19">
        <v>367</v>
      </c>
      <c r="G24" s="36">
        <f t="shared" si="2"/>
        <v>69</v>
      </c>
      <c r="H24" s="38">
        <f t="shared" si="3"/>
        <v>23.154362416107382</v>
      </c>
    </row>
    <row r="25" spans="1:9" ht="14.5" customHeight="1">
      <c r="A25" s="39" t="s">
        <v>18</v>
      </c>
      <c r="B25" s="17">
        <v>729</v>
      </c>
      <c r="C25" s="17">
        <v>756</v>
      </c>
      <c r="D25" s="17">
        <v>765</v>
      </c>
      <c r="E25" s="17">
        <v>785</v>
      </c>
      <c r="F25" s="17">
        <v>808</v>
      </c>
      <c r="G25" s="35">
        <f>F25-B25</f>
        <v>79</v>
      </c>
      <c r="H25" s="37">
        <f t="shared" si="3"/>
        <v>10.83676268861454</v>
      </c>
    </row>
    <row r="26" spans="1:9" s="98" customFormat="1" ht="20.149999999999999" customHeight="1">
      <c r="A26" s="245" t="s">
        <v>252</v>
      </c>
      <c r="B26" s="245"/>
      <c r="C26" s="245"/>
      <c r="D26" s="245"/>
      <c r="E26" s="245"/>
      <c r="F26" s="245"/>
      <c r="G26" s="245"/>
      <c r="H26" s="245"/>
      <c r="I26" s="83"/>
    </row>
    <row r="27" spans="1:9" ht="14.5" customHeight="1">
      <c r="A27" s="244" t="s">
        <v>144</v>
      </c>
      <c r="B27" s="244"/>
      <c r="C27" s="244"/>
      <c r="D27" s="244"/>
      <c r="E27" s="244"/>
      <c r="F27" s="244"/>
      <c r="G27" s="244"/>
      <c r="H27" s="244"/>
    </row>
    <row r="28" spans="1:9" ht="14.5" customHeight="1">
      <c r="A28" s="244"/>
      <c r="B28" s="244"/>
      <c r="C28" s="244"/>
      <c r="D28" s="244"/>
      <c r="E28" s="244"/>
      <c r="F28" s="244"/>
      <c r="G28" s="244"/>
      <c r="H28" s="244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E10" sqref="E10"/>
    </sheetView>
  </sheetViews>
  <sheetFormatPr baseColWidth="10" defaultRowHeight="14.5"/>
  <cols>
    <col min="1" max="1" width="24.7265625" customWidth="1"/>
    <col min="2" max="3" width="11.6328125" customWidth="1"/>
    <col min="4" max="5" width="12.6328125" customWidth="1"/>
    <col min="6" max="8" width="11.6328125" customWidth="1"/>
    <col min="9" max="9" width="12.6328125" customWidth="1"/>
    <col min="10" max="12" width="11.6328125" customWidth="1"/>
  </cols>
  <sheetData>
    <row r="1" spans="1:12">
      <c r="A1" s="91" t="s">
        <v>0</v>
      </c>
    </row>
    <row r="2" spans="1:12">
      <c r="A2" s="93"/>
    </row>
    <row r="3" spans="1:12">
      <c r="A3" s="95" t="s">
        <v>211</v>
      </c>
    </row>
    <row r="5" spans="1:12" ht="27" customHeight="1">
      <c r="A5" s="233" t="s">
        <v>40</v>
      </c>
      <c r="B5" s="239" t="s">
        <v>208</v>
      </c>
      <c r="C5" s="239"/>
      <c r="D5" s="239"/>
      <c r="E5" s="258" t="s">
        <v>193</v>
      </c>
      <c r="F5" s="259"/>
      <c r="G5" s="250" t="s">
        <v>194</v>
      </c>
      <c r="H5" s="251"/>
      <c r="I5" s="258" t="s">
        <v>257</v>
      </c>
      <c r="J5" s="259"/>
      <c r="K5" s="239" t="s">
        <v>207</v>
      </c>
      <c r="L5" s="239" t="s">
        <v>195</v>
      </c>
    </row>
    <row r="6" spans="1:12" ht="37.5" customHeight="1">
      <c r="A6" s="265"/>
      <c r="B6" s="199" t="s">
        <v>196</v>
      </c>
      <c r="C6" s="258" t="s">
        <v>256</v>
      </c>
      <c r="D6" s="259"/>
      <c r="E6" s="260"/>
      <c r="F6" s="261"/>
      <c r="G6" s="199" t="s">
        <v>210</v>
      </c>
      <c r="H6" s="199" t="s">
        <v>197</v>
      </c>
      <c r="I6" s="266"/>
      <c r="J6" s="267"/>
      <c r="K6" s="240"/>
      <c r="L6" s="240"/>
    </row>
    <row r="7" spans="1:12">
      <c r="A7" s="213"/>
      <c r="B7" s="257" t="s">
        <v>1</v>
      </c>
      <c r="C7" s="257"/>
      <c r="D7" s="257" t="s">
        <v>2</v>
      </c>
      <c r="E7" s="257"/>
      <c r="F7" s="257" t="s">
        <v>1</v>
      </c>
      <c r="G7" s="257"/>
      <c r="H7" s="257"/>
      <c r="I7" s="214" t="s">
        <v>2</v>
      </c>
      <c r="J7" s="214" t="s">
        <v>1</v>
      </c>
      <c r="K7" s="214" t="s">
        <v>209</v>
      </c>
      <c r="L7" s="214" t="s">
        <v>1</v>
      </c>
    </row>
    <row r="8" spans="1:12">
      <c r="A8" s="200" t="s">
        <v>30</v>
      </c>
      <c r="B8" s="209">
        <v>2106584</v>
      </c>
      <c r="C8" s="209">
        <v>693343</v>
      </c>
      <c r="D8" s="210">
        <v>32.913142794210913</v>
      </c>
      <c r="E8" s="211">
        <v>43.2</v>
      </c>
      <c r="F8" s="209">
        <v>907833.935702043</v>
      </c>
      <c r="G8" s="209">
        <v>214490.93570204297</v>
      </c>
      <c r="H8" s="209">
        <v>178316.18696936101</v>
      </c>
      <c r="I8" s="212" t="s">
        <v>205</v>
      </c>
      <c r="J8" s="209">
        <v>27942.413778452192</v>
      </c>
      <c r="K8" s="212" t="s">
        <v>205</v>
      </c>
      <c r="L8" s="209">
        <v>7975.9399000153944</v>
      </c>
    </row>
    <row r="9" spans="1:12">
      <c r="A9" s="196" t="s">
        <v>19</v>
      </c>
      <c r="B9" s="201">
        <v>1690811</v>
      </c>
      <c r="C9" s="201">
        <v>477483</v>
      </c>
      <c r="D9" s="202">
        <v>28.239880152187325</v>
      </c>
      <c r="E9" s="207">
        <v>39.5</v>
      </c>
      <c r="F9" s="201">
        <v>667758.87950132496</v>
      </c>
      <c r="G9" s="201">
        <v>190275.87950132499</v>
      </c>
      <c r="H9" s="201">
        <v>156623.69601335042</v>
      </c>
      <c r="I9" s="208" t="s">
        <v>206</v>
      </c>
      <c r="J9" s="201">
        <v>25791.329341364341</v>
      </c>
      <c r="K9" s="208" t="s">
        <v>206</v>
      </c>
      <c r="L9" s="201">
        <v>7593.4842200151297</v>
      </c>
    </row>
    <row r="10" spans="1:12">
      <c r="A10" s="197" t="s">
        <v>3</v>
      </c>
      <c r="B10" s="204">
        <v>68709</v>
      </c>
      <c r="C10" s="204">
        <v>21575</v>
      </c>
      <c r="D10" s="205">
        <v>31.40054432461541</v>
      </c>
      <c r="E10" s="205">
        <v>43.636873484881363</v>
      </c>
      <c r="F10" s="204">
        <v>29982.459402727134</v>
      </c>
      <c r="G10" s="204">
        <v>8407.4594027271341</v>
      </c>
      <c r="H10" s="204">
        <v>6496.0532210179063</v>
      </c>
      <c r="I10" s="206">
        <v>29.544091181763648</v>
      </c>
      <c r="J10" s="204">
        <v>1919.1998868334247</v>
      </c>
      <c r="K10" s="205">
        <v>3.4623921085080149</v>
      </c>
      <c r="L10" s="204">
        <v>554.2988277143545</v>
      </c>
    </row>
    <row r="11" spans="1:12">
      <c r="A11" s="198" t="s">
        <v>4</v>
      </c>
      <c r="B11" s="201">
        <v>53205</v>
      </c>
      <c r="C11" s="201">
        <v>23057</v>
      </c>
      <c r="D11" s="202">
        <v>43.336152617235221</v>
      </c>
      <c r="E11" s="202">
        <v>51.780264256950645</v>
      </c>
      <c r="F11" s="201">
        <v>27549.68959791059</v>
      </c>
      <c r="G11" s="201">
        <v>4492.6895979105902</v>
      </c>
      <c r="H11" s="201">
        <v>4081.1633615924584</v>
      </c>
      <c r="I11" s="203">
        <v>13.373120076390546</v>
      </c>
      <c r="J11" s="201">
        <v>545.7788768594163</v>
      </c>
      <c r="K11" s="202">
        <v>4.6442226890756304</v>
      </c>
      <c r="L11" s="201">
        <v>117.51780941581985</v>
      </c>
    </row>
    <row r="12" spans="1:12">
      <c r="A12" s="197" t="s">
        <v>5</v>
      </c>
      <c r="B12" s="204">
        <v>195755</v>
      </c>
      <c r="C12" s="204">
        <v>55318</v>
      </c>
      <c r="D12" s="205">
        <v>28.258792878853669</v>
      </c>
      <c r="E12" s="205">
        <v>39.586894458539348</v>
      </c>
      <c r="F12" s="204">
        <v>77493.325247313696</v>
      </c>
      <c r="G12" s="204">
        <v>22175.325247313696</v>
      </c>
      <c r="H12" s="204">
        <v>17595.786659054691</v>
      </c>
      <c r="I12" s="206">
        <v>21.299038592973982</v>
      </c>
      <c r="J12" s="204">
        <v>3747.7333912494259</v>
      </c>
      <c r="K12" s="205">
        <v>3.7124524044563523</v>
      </c>
      <c r="L12" s="204">
        <v>1009.503417943008</v>
      </c>
    </row>
    <row r="13" spans="1:12">
      <c r="A13" s="198" t="s">
        <v>6</v>
      </c>
      <c r="B13" s="201">
        <v>17361</v>
      </c>
      <c r="C13" s="201">
        <v>4698</v>
      </c>
      <c r="D13" s="202">
        <v>27.060653188180407</v>
      </c>
      <c r="E13" s="202">
        <v>41.165729152448755</v>
      </c>
      <c r="F13" s="201">
        <v>7146.7822381566275</v>
      </c>
      <c r="G13" s="201">
        <v>2448.7822381566275</v>
      </c>
      <c r="H13" s="201">
        <v>2014.5899000586132</v>
      </c>
      <c r="I13" s="203">
        <v>20.620957309184991</v>
      </c>
      <c r="J13" s="201">
        <v>415.42772324623917</v>
      </c>
      <c r="K13" s="202">
        <v>3.0782241014799152</v>
      </c>
      <c r="L13" s="201">
        <v>134.95694580732908</v>
      </c>
    </row>
    <row r="14" spans="1:12">
      <c r="A14" s="197" t="s">
        <v>7</v>
      </c>
      <c r="B14" s="204">
        <v>454310</v>
      </c>
      <c r="C14" s="204">
        <v>117428</v>
      </c>
      <c r="D14" s="205">
        <v>25.847549030397747</v>
      </c>
      <c r="E14" s="205">
        <v>39.115583039460383</v>
      </c>
      <c r="F14" s="204">
        <v>177706.00530657248</v>
      </c>
      <c r="G14" s="204">
        <v>60278.005306572479</v>
      </c>
      <c r="H14" s="204">
        <v>43545.350922793965</v>
      </c>
      <c r="I14" s="206">
        <v>14.914359137579423</v>
      </c>
      <c r="J14" s="204">
        <v>6494.5100243447478</v>
      </c>
      <c r="K14" s="205">
        <v>3.375</v>
      </c>
      <c r="L14" s="204">
        <v>1924.299266472518</v>
      </c>
    </row>
    <row r="15" spans="1:12">
      <c r="A15" s="198" t="s">
        <v>8</v>
      </c>
      <c r="B15" s="201">
        <v>160819</v>
      </c>
      <c r="C15" s="201">
        <v>47713</v>
      </c>
      <c r="D15" s="202">
        <v>29.668758044758391</v>
      </c>
      <c r="E15" s="202">
        <v>39.65063112131034</v>
      </c>
      <c r="F15" s="201">
        <v>63765.748462980075</v>
      </c>
      <c r="G15" s="201">
        <v>16052.748462980075</v>
      </c>
      <c r="H15" s="201">
        <v>13615.212306915886</v>
      </c>
      <c r="I15" s="203">
        <v>14.463279628348324</v>
      </c>
      <c r="J15" s="201">
        <v>1969.2062279425393</v>
      </c>
      <c r="K15" s="202">
        <v>3.5867386515106636</v>
      </c>
      <c r="L15" s="201">
        <v>549.02417468112662</v>
      </c>
    </row>
    <row r="16" spans="1:12">
      <c r="A16" s="197" t="s">
        <v>9</v>
      </c>
      <c r="B16" s="204">
        <v>99123</v>
      </c>
      <c r="C16" s="204">
        <v>30286</v>
      </c>
      <c r="D16" s="205">
        <v>30.553958213532685</v>
      </c>
      <c r="E16" s="205">
        <v>42.401143937932432</v>
      </c>
      <c r="F16" s="204">
        <v>42029.285905596764</v>
      </c>
      <c r="G16" s="204">
        <v>11743.285905596764</v>
      </c>
      <c r="H16" s="204">
        <v>11009.282068203425</v>
      </c>
      <c r="I16" s="206">
        <v>15.669355122741521</v>
      </c>
      <c r="J16" s="204">
        <v>1725.0835037310972</v>
      </c>
      <c r="K16" s="205">
        <v>3.3764044943820224</v>
      </c>
      <c r="L16" s="204">
        <v>510.92323405014196</v>
      </c>
    </row>
    <row r="17" spans="1:12">
      <c r="A17" s="198" t="s">
        <v>10</v>
      </c>
      <c r="B17" s="201">
        <v>283476</v>
      </c>
      <c r="C17" s="201">
        <v>78729</v>
      </c>
      <c r="D17" s="202">
        <v>27.772721500232823</v>
      </c>
      <c r="E17" s="202">
        <v>38.807147540769563</v>
      </c>
      <c r="F17" s="201">
        <v>110008.94956267193</v>
      </c>
      <c r="G17" s="201">
        <v>31279.949562671929</v>
      </c>
      <c r="H17" s="201">
        <v>27378.349076123915</v>
      </c>
      <c r="I17" s="203">
        <v>14.818093427563889</v>
      </c>
      <c r="J17" s="201">
        <v>4056.9493450246168</v>
      </c>
      <c r="K17" s="202">
        <v>2.8597043332535312</v>
      </c>
      <c r="L17" s="201">
        <v>1418.6604180890829</v>
      </c>
    </row>
    <row r="18" spans="1:12">
      <c r="A18" s="197" t="s">
        <v>11</v>
      </c>
      <c r="B18" s="204">
        <v>336790</v>
      </c>
      <c r="C18" s="204">
        <v>92668</v>
      </c>
      <c r="D18" s="205">
        <v>27.515068737195286</v>
      </c>
      <c r="E18" s="205">
        <v>36.726871111506675</v>
      </c>
      <c r="F18" s="204">
        <v>123692.42921644334</v>
      </c>
      <c r="G18" s="204">
        <v>31024.429216443343</v>
      </c>
      <c r="H18" s="204">
        <v>28693.947801330658</v>
      </c>
      <c r="I18" s="206">
        <v>16.346389443102662</v>
      </c>
      <c r="J18" s="204">
        <v>4690.4244542061033</v>
      </c>
      <c r="K18" s="205">
        <v>3.5890814558058923</v>
      </c>
      <c r="L18" s="204">
        <v>1306.8592930981322</v>
      </c>
    </row>
    <row r="19" spans="1:12">
      <c r="A19" s="198" t="s">
        <v>12</v>
      </c>
      <c r="B19" s="201">
        <v>21263</v>
      </c>
      <c r="C19" s="201">
        <v>6011</v>
      </c>
      <c r="D19" s="202">
        <v>28.26976437943846</v>
      </c>
      <c r="E19" s="202">
        <v>39.430957818522089</v>
      </c>
      <c r="F19" s="201">
        <v>8384.204560952352</v>
      </c>
      <c r="G19" s="201">
        <v>2373.204560952352</v>
      </c>
      <c r="H19" s="201">
        <v>2193.9606962588955</v>
      </c>
      <c r="I19" s="203">
        <v>10.347309699478135</v>
      </c>
      <c r="J19" s="201">
        <v>227.01590792673471</v>
      </c>
      <c r="K19" s="202">
        <v>3.366149240620449</v>
      </c>
      <c r="L19" s="201">
        <v>67.440832743616298</v>
      </c>
    </row>
    <row r="20" spans="1:12">
      <c r="A20" s="195" t="s">
        <v>41</v>
      </c>
      <c r="B20" s="204">
        <v>415773</v>
      </c>
      <c r="C20" s="204">
        <v>215860</v>
      </c>
      <c r="D20" s="205">
        <v>51.917753197057046</v>
      </c>
      <c r="E20" s="205">
        <v>58.099999999999994</v>
      </c>
      <c r="F20" s="204">
        <v>240075.05620071801</v>
      </c>
      <c r="G20" s="204">
        <v>24215.056200717994</v>
      </c>
      <c r="H20" s="204">
        <v>21692.490956010588</v>
      </c>
      <c r="I20" s="212" t="s">
        <v>205</v>
      </c>
      <c r="J20" s="204">
        <v>2151.0844370878517</v>
      </c>
      <c r="K20" s="212" t="s">
        <v>205</v>
      </c>
      <c r="L20" s="204">
        <v>382.45568000026435</v>
      </c>
    </row>
    <row r="21" spans="1:12">
      <c r="A21" s="198" t="s">
        <v>13</v>
      </c>
      <c r="B21" s="201">
        <v>106505</v>
      </c>
      <c r="C21" s="201">
        <v>48885</v>
      </c>
      <c r="D21" s="202">
        <v>45.899253556171068</v>
      </c>
      <c r="E21" s="202">
        <v>53.490054557044928</v>
      </c>
      <c r="F21" s="201">
        <v>56969.5826059807</v>
      </c>
      <c r="G21" s="201">
        <v>8084.5826059807005</v>
      </c>
      <c r="H21" s="201">
        <v>7370.6387968364097</v>
      </c>
      <c r="I21" s="203">
        <v>9.3834141087775969</v>
      </c>
      <c r="J21" s="201">
        <v>691.61756076938298</v>
      </c>
      <c r="K21" s="202">
        <v>5.4707401032702236</v>
      </c>
      <c r="L21" s="201">
        <v>126.42120585402282</v>
      </c>
    </row>
    <row r="22" spans="1:12">
      <c r="A22" s="197" t="s">
        <v>14</v>
      </c>
      <c r="B22" s="204">
        <v>58786</v>
      </c>
      <c r="C22" s="204">
        <v>33407</v>
      </c>
      <c r="D22" s="205">
        <v>56.828156363760073</v>
      </c>
      <c r="E22" s="205">
        <v>61.278005927929456</v>
      </c>
      <c r="F22" s="204">
        <v>36022.888564792607</v>
      </c>
      <c r="G22" s="204">
        <v>2615.8885647926072</v>
      </c>
      <c r="H22" s="204">
        <v>2306.9808392229111</v>
      </c>
      <c r="I22" s="206">
        <v>8.0544430113366374</v>
      </c>
      <c r="J22" s="204">
        <v>185.81445697766506</v>
      </c>
      <c r="K22" s="205">
        <v>5.9767067912324841</v>
      </c>
      <c r="L22" s="204">
        <v>31.089772924822938</v>
      </c>
    </row>
    <row r="23" spans="1:12">
      <c r="A23" s="198" t="s">
        <v>15</v>
      </c>
      <c r="B23" s="201">
        <v>38779</v>
      </c>
      <c r="C23" s="201">
        <v>21719</v>
      </c>
      <c r="D23" s="202">
        <v>56.007117254183967</v>
      </c>
      <c r="E23" s="202">
        <v>62.534121919624965</v>
      </c>
      <c r="F23" s="201">
        <v>24250.107139211366</v>
      </c>
      <c r="G23" s="201">
        <v>2531.1071392113663</v>
      </c>
      <c r="H23" s="201">
        <v>2031.3885788292889</v>
      </c>
      <c r="I23" s="203">
        <v>11.726234868911709</v>
      </c>
      <c r="J23" s="201">
        <v>238.20539585377009</v>
      </c>
      <c r="K23" s="202">
        <v>5.6997342781222322</v>
      </c>
      <c r="L23" s="201">
        <v>41.792368596566654</v>
      </c>
    </row>
    <row r="24" spans="1:12">
      <c r="A24" s="197" t="s">
        <v>16</v>
      </c>
      <c r="B24" s="204">
        <v>106786</v>
      </c>
      <c r="C24" s="204">
        <v>54059</v>
      </c>
      <c r="D24" s="205">
        <v>50.623677261064181</v>
      </c>
      <c r="E24" s="205">
        <v>56.711445528882521</v>
      </c>
      <c r="F24" s="204">
        <v>60559.884222472487</v>
      </c>
      <c r="G24" s="204">
        <v>6500.8842224724867</v>
      </c>
      <c r="H24" s="204">
        <v>5636.0077111048677</v>
      </c>
      <c r="I24" s="206">
        <v>8.8569782576226341</v>
      </c>
      <c r="J24" s="204">
        <v>499.17997757049324</v>
      </c>
      <c r="K24" s="205">
        <v>6.0039473684210529</v>
      </c>
      <c r="L24" s="204">
        <v>83.141964267713092</v>
      </c>
    </row>
    <row r="25" spans="1:12">
      <c r="A25" s="198" t="s">
        <v>17</v>
      </c>
      <c r="B25" s="201">
        <v>51532</v>
      </c>
      <c r="C25" s="201">
        <v>29843</v>
      </c>
      <c r="D25" s="202">
        <v>57.911588915625245</v>
      </c>
      <c r="E25" s="202">
        <v>62.203552726694355</v>
      </c>
      <c r="F25" s="201">
        <v>32054.734791120136</v>
      </c>
      <c r="G25" s="201">
        <v>2211.7347911201359</v>
      </c>
      <c r="H25" s="201">
        <v>2165.2663491393591</v>
      </c>
      <c r="I25" s="203">
        <v>9.6659364731653881</v>
      </c>
      <c r="J25" s="201">
        <v>209.29326978263794</v>
      </c>
      <c r="K25" s="202">
        <v>6.0387096774193552</v>
      </c>
      <c r="L25" s="201">
        <v>34.658607709731704</v>
      </c>
    </row>
    <row r="26" spans="1:12">
      <c r="A26" s="197" t="s">
        <v>18</v>
      </c>
      <c r="B26" s="204">
        <v>53385</v>
      </c>
      <c r="C26" s="204">
        <v>27947</v>
      </c>
      <c r="D26" s="205">
        <v>52.349911023695796</v>
      </c>
      <c r="E26" s="205">
        <v>56.603650608112197</v>
      </c>
      <c r="F26" s="204">
        <v>30217.858877140698</v>
      </c>
      <c r="G26" s="204">
        <v>2270.8588771406976</v>
      </c>
      <c r="H26" s="204">
        <v>2182.2086808777535</v>
      </c>
      <c r="I26" s="206">
        <v>14.983616324098897</v>
      </c>
      <c r="J26" s="204">
        <v>326.97377613390228</v>
      </c>
      <c r="K26" s="205">
        <v>5.0032894736842106</v>
      </c>
      <c r="L26" s="204">
        <v>65.351760647407161</v>
      </c>
    </row>
    <row r="27" spans="1:12" ht="20.149999999999999" customHeight="1">
      <c r="A27" s="263" t="s">
        <v>253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</row>
    <row r="28" spans="1:12" ht="24" customHeight="1">
      <c r="A28" s="262" t="s">
        <v>254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43" spans="1:10">
      <c r="F43">
        <f>[1]U3!D26</f>
        <v>0.57699999999999996</v>
      </c>
      <c r="H43" s="169">
        <f>G8-H8</f>
        <v>36174.748732681968</v>
      </c>
      <c r="I43">
        <f>[1]U3!D24</f>
        <v>0</v>
      </c>
    </row>
    <row r="44" spans="1:10">
      <c r="F44">
        <f>[1]U3!D25</f>
        <v>0.39500000000000002</v>
      </c>
    </row>
    <row r="45" spans="1:10">
      <c r="B45" t="s">
        <v>20</v>
      </c>
      <c r="C45" t="s">
        <v>198</v>
      </c>
      <c r="F45">
        <f>[1]U3!C24</f>
        <v>0.43099999999999999</v>
      </c>
      <c r="I45" t="s">
        <v>199</v>
      </c>
      <c r="J45" t="s">
        <v>200</v>
      </c>
    </row>
    <row r="46" spans="1:10">
      <c r="A46" t="str">
        <f>'[2]Tab. 2.5-2'!A11</f>
        <v>Schleswig-Holstein</v>
      </c>
      <c r="B46" s="169">
        <f>'[2]Tab. 2.5'!G11</f>
        <v>16670</v>
      </c>
      <c r="C46" s="169">
        <f>'[2]Tab. 2.5-2'!G11</f>
        <v>4925</v>
      </c>
      <c r="D46" s="168">
        <f t="shared" ref="D46:D61" si="0">C46/B46</f>
        <v>0.29544091181763649</v>
      </c>
      <c r="H46" s="169">
        <f t="shared" ref="H46:H55" si="1">C10</f>
        <v>21575</v>
      </c>
      <c r="I46" s="169">
        <f>'[3]einzelne Jahrgän 06-15'!M322</f>
        <v>16670</v>
      </c>
      <c r="J46" s="168">
        <f>I46/H46</f>
        <v>0.77265353418308225</v>
      </c>
    </row>
    <row r="47" spans="1:10">
      <c r="A47" t="str">
        <f>'[2]Tab. 2.5-2'!A12</f>
        <v>Hamburg</v>
      </c>
      <c r="B47" s="169">
        <f>'[2]Tab. 2.5'!G12</f>
        <v>20945</v>
      </c>
      <c r="C47" s="169">
        <f>'[2]Tab. 2.5-2'!G12</f>
        <v>2801</v>
      </c>
      <c r="D47" s="168">
        <f t="shared" si="0"/>
        <v>0.13373120076390546</v>
      </c>
      <c r="H47" s="169">
        <f t="shared" si="1"/>
        <v>23057</v>
      </c>
      <c r="I47" s="169">
        <f>'[3]einzelne Jahrgän 06-15'!M323</f>
        <v>20945</v>
      </c>
      <c r="J47" s="168">
        <f t="shared" ref="J47:J61" si="2">I47/H47</f>
        <v>0.90840091946046753</v>
      </c>
    </row>
    <row r="48" spans="1:10">
      <c r="A48" t="str">
        <f>'[2]Tab. 2.5-2'!A13</f>
        <v>Niedersachsen</v>
      </c>
      <c r="B48" s="169">
        <f>'[2]Tab. 2.5'!G13</f>
        <v>43894</v>
      </c>
      <c r="C48" s="169">
        <f>'[2]Tab. 2.5-2'!G13</f>
        <v>9349</v>
      </c>
      <c r="D48" s="168">
        <f t="shared" si="0"/>
        <v>0.21299038592973982</v>
      </c>
      <c r="H48" s="169">
        <f t="shared" si="1"/>
        <v>55318</v>
      </c>
      <c r="I48" s="169">
        <f>'[3]einzelne Jahrgän 06-15'!M324</f>
        <v>43894</v>
      </c>
      <c r="J48" s="168">
        <f t="shared" si="2"/>
        <v>0.79348494161032579</v>
      </c>
    </row>
    <row r="49" spans="1:10">
      <c r="A49" t="str">
        <f>'[2]Tab. 2.5-2'!A14</f>
        <v>Bremen</v>
      </c>
      <c r="B49" s="169">
        <f>'[2]Tab. 2.5'!G14</f>
        <v>3865</v>
      </c>
      <c r="C49" s="169">
        <f>'[2]Tab. 2.5-2'!G14</f>
        <v>797</v>
      </c>
      <c r="D49" s="168">
        <f t="shared" si="0"/>
        <v>0.20620957309184992</v>
      </c>
      <c r="H49" s="169">
        <f t="shared" si="1"/>
        <v>4698</v>
      </c>
      <c r="I49" s="169">
        <f>'[3]einzelne Jahrgän 06-15'!M325</f>
        <v>3865</v>
      </c>
      <c r="J49" s="168">
        <f t="shared" si="2"/>
        <v>0.82269050659855258</v>
      </c>
    </row>
    <row r="50" spans="1:10">
      <c r="A50" t="str">
        <f>'[2]Tab. 2.5-2'!A15</f>
        <v>Nordrhein-Westfalen</v>
      </c>
      <c r="B50" s="169">
        <f>'[2]Tab. 2.5'!G15</f>
        <v>84831</v>
      </c>
      <c r="C50" s="169">
        <f>'[2]Tab. 2.5-2'!G15</f>
        <v>12652</v>
      </c>
      <c r="D50" s="168">
        <f t="shared" si="0"/>
        <v>0.14914359137579422</v>
      </c>
      <c r="H50" s="169">
        <f t="shared" si="1"/>
        <v>117428</v>
      </c>
      <c r="I50" s="169">
        <f>'[3]einzelne Jahrgän 06-15'!M326</f>
        <v>84831</v>
      </c>
      <c r="J50" s="168">
        <f t="shared" si="2"/>
        <v>0.72240862485948831</v>
      </c>
    </row>
    <row r="51" spans="1:10">
      <c r="A51" t="str">
        <f>'[2]Tab. 2.5-2'!A16</f>
        <v>Hessen</v>
      </c>
      <c r="B51" s="169">
        <f>'[2]Tab. 2.5'!G16</f>
        <v>40468</v>
      </c>
      <c r="C51" s="169">
        <f>'[2]Tab. 2.5-2'!G16</f>
        <v>5853</v>
      </c>
      <c r="D51" s="168">
        <f t="shared" si="0"/>
        <v>0.14463279628348324</v>
      </c>
      <c r="H51" s="169">
        <f t="shared" si="1"/>
        <v>47713</v>
      </c>
      <c r="I51" s="169">
        <f>'[3]einzelne Jahrgän 06-15'!M327</f>
        <v>40468</v>
      </c>
      <c r="J51" s="168">
        <f t="shared" si="2"/>
        <v>0.84815459099197288</v>
      </c>
    </row>
    <row r="52" spans="1:10">
      <c r="A52" t="str">
        <f>'[2]Tab. 2.5-2'!A17</f>
        <v>Rheinland-Pfalz</v>
      </c>
      <c r="B52" s="169">
        <f>'[2]Tab. 2.5'!G17</f>
        <v>28393</v>
      </c>
      <c r="C52" s="169">
        <f>'[2]Tab. 2.5-2'!G17</f>
        <v>4449</v>
      </c>
      <c r="D52" s="168">
        <f t="shared" si="0"/>
        <v>0.15669355122741521</v>
      </c>
      <c r="H52" s="169">
        <f t="shared" si="1"/>
        <v>30286</v>
      </c>
      <c r="I52" s="169">
        <f>'[3]einzelne Jahrgän 06-15'!M328</f>
        <v>28393</v>
      </c>
      <c r="J52" s="168">
        <f t="shared" si="2"/>
        <v>0.93749587268044643</v>
      </c>
    </row>
    <row r="53" spans="1:10">
      <c r="A53" t="str">
        <f>'[2]Tab. 2.5-2'!A18</f>
        <v>Baden-Württemberg</v>
      </c>
      <c r="B53" s="169">
        <f>'[2]Tab. 2.5'!G18</f>
        <v>68909</v>
      </c>
      <c r="C53" s="169">
        <f>'[2]Tab. 2.5-2'!G18</f>
        <v>10211</v>
      </c>
      <c r="D53" s="168">
        <f t="shared" si="0"/>
        <v>0.14818093427563889</v>
      </c>
      <c r="H53" s="169">
        <f t="shared" si="1"/>
        <v>78729</v>
      </c>
      <c r="I53" s="169">
        <f>'[3]einzelne Jahrgän 06-15'!M329</f>
        <v>68909</v>
      </c>
      <c r="J53" s="168">
        <f t="shared" si="2"/>
        <v>0.8752683255217264</v>
      </c>
    </row>
    <row r="54" spans="1:10">
      <c r="A54" t="str">
        <f>'[2]Tab. 2.5-2'!A19</f>
        <v>Bayern</v>
      </c>
      <c r="B54" s="169">
        <f>'[2]Tab. 2.5'!G19</f>
        <v>85707</v>
      </c>
      <c r="C54" s="169">
        <f>'[2]Tab. 2.5-2'!G19</f>
        <v>14010</v>
      </c>
      <c r="D54" s="168">
        <f t="shared" si="0"/>
        <v>0.16346389443102663</v>
      </c>
      <c r="H54" s="169">
        <f t="shared" si="1"/>
        <v>92668</v>
      </c>
      <c r="I54" s="169">
        <f>'[3]einzelne Jahrgän 06-15'!M330</f>
        <v>85707</v>
      </c>
      <c r="J54" s="168">
        <f t="shared" si="2"/>
        <v>0.92488237579315402</v>
      </c>
    </row>
    <row r="55" spans="1:10">
      <c r="A55" t="str">
        <f>'[2]Tab. 2.5-2'!A20</f>
        <v>Saarland</v>
      </c>
      <c r="B55" s="169">
        <f>'[2]Tab. 2.5'!G20</f>
        <v>5557</v>
      </c>
      <c r="C55" s="169">
        <f>'[2]Tab. 2.5-2'!G20</f>
        <v>575</v>
      </c>
      <c r="D55" s="168">
        <f t="shared" si="0"/>
        <v>0.10347309699478136</v>
      </c>
      <c r="H55" s="169">
        <f t="shared" si="1"/>
        <v>6011</v>
      </c>
      <c r="I55" s="169">
        <f>'[3]einzelne Jahrgän 06-15'!M331</f>
        <v>5557</v>
      </c>
      <c r="J55" s="168">
        <f t="shared" si="2"/>
        <v>0.92447180169688903</v>
      </c>
    </row>
    <row r="56" spans="1:10">
      <c r="A56" t="str">
        <f>'[2]Tab. 2.5-2'!A22</f>
        <v>Berlin</v>
      </c>
      <c r="B56" s="169">
        <f>'[2]Tab. 2.5'!G22</f>
        <v>44568</v>
      </c>
      <c r="C56" s="169">
        <f>'[2]Tab. 2.5-2'!G22</f>
        <v>4182</v>
      </c>
      <c r="D56" s="168">
        <f t="shared" si="0"/>
        <v>9.3834141087775977E-2</v>
      </c>
      <c r="H56" s="169">
        <f t="shared" ref="H56:H61" si="3">C21</f>
        <v>48885</v>
      </c>
      <c r="I56" s="169">
        <f>'[3]einzelne Jahrgän 06-15'!M332</f>
        <v>44568</v>
      </c>
      <c r="J56" s="168">
        <f t="shared" si="2"/>
        <v>0.91169070266953056</v>
      </c>
    </row>
    <row r="57" spans="1:10">
      <c r="A57" t="str">
        <f>'[2]Tab. 2.5-2'!A23</f>
        <v>Brandenburg</v>
      </c>
      <c r="B57" s="169">
        <f>'[2]Tab. 2.5'!G23</f>
        <v>29462</v>
      </c>
      <c r="C57" s="169">
        <f>'[2]Tab. 2.5-2'!G23</f>
        <v>2373</v>
      </c>
      <c r="D57" s="168">
        <f t="shared" si="0"/>
        <v>8.0544430113366372E-2</v>
      </c>
      <c r="H57" s="169">
        <f t="shared" si="3"/>
        <v>33407</v>
      </c>
      <c r="I57" s="169">
        <f>'[3]einzelne Jahrgän 06-15'!M333</f>
        <v>29462</v>
      </c>
      <c r="J57" s="168">
        <f t="shared" si="2"/>
        <v>0.88191097674140151</v>
      </c>
    </row>
    <row r="58" spans="1:10">
      <c r="A58" t="str">
        <f>'[2]Tab. 2.5-2'!A24</f>
        <v>Mecklenburg-Vorpommern</v>
      </c>
      <c r="B58" s="169">
        <f>'[2]Tab. 2.5'!G24</f>
        <v>17431</v>
      </c>
      <c r="C58" s="169">
        <f>'[2]Tab. 2.5-2'!G24</f>
        <v>2044</v>
      </c>
      <c r="D58" s="168">
        <f t="shared" si="0"/>
        <v>0.11726234868911709</v>
      </c>
      <c r="H58" s="169">
        <f t="shared" si="3"/>
        <v>21719</v>
      </c>
      <c r="I58" s="169">
        <f>'[3]einzelne Jahrgän 06-15'!M334</f>
        <v>17431</v>
      </c>
      <c r="J58" s="168">
        <f t="shared" si="2"/>
        <v>0.8025691790598094</v>
      </c>
    </row>
    <row r="59" spans="1:10">
      <c r="A59" t="str">
        <f>'[2]Tab. 2.5-2'!A25</f>
        <v>Sachsen</v>
      </c>
      <c r="B59" s="169">
        <f>'[2]Tab. 2.5'!G25</f>
        <v>46867</v>
      </c>
      <c r="C59" s="169">
        <f>'[2]Tab. 2.5-2'!G25</f>
        <v>4151</v>
      </c>
      <c r="D59" s="168">
        <f t="shared" si="0"/>
        <v>8.8569782576226344E-2</v>
      </c>
      <c r="H59" s="169">
        <f t="shared" si="3"/>
        <v>54059</v>
      </c>
      <c r="I59" s="169">
        <f>'[3]einzelne Jahrgän 06-15'!M335</f>
        <v>46867</v>
      </c>
      <c r="J59" s="168">
        <f t="shared" si="2"/>
        <v>0.8669601731441573</v>
      </c>
    </row>
    <row r="60" spans="1:10">
      <c r="A60" t="str">
        <f>'[2]Tab. 2.5-2'!A26</f>
        <v>Sachsen-Anhalt</v>
      </c>
      <c r="B60" s="169">
        <f>'[2]Tab. 2.5'!G26</f>
        <v>29216</v>
      </c>
      <c r="C60" s="169">
        <f>'[2]Tab. 2.5-2'!G26</f>
        <v>2824</v>
      </c>
      <c r="D60" s="168">
        <f t="shared" si="0"/>
        <v>9.6659364731653888E-2</v>
      </c>
      <c r="H60" s="169">
        <f t="shared" si="3"/>
        <v>29843</v>
      </c>
      <c r="I60" s="169">
        <f>'[3]einzelne Jahrgän 06-15'!M336</f>
        <v>29216</v>
      </c>
      <c r="J60" s="168">
        <f t="shared" si="2"/>
        <v>0.9789900479174346</v>
      </c>
    </row>
    <row r="61" spans="1:10">
      <c r="A61" t="str">
        <f>'[2]Tab. 2.5-2'!A27</f>
        <v>Thüringen</v>
      </c>
      <c r="B61" s="169">
        <f>'[2]Tab. 2.5'!G27</f>
        <v>26856</v>
      </c>
      <c r="C61" s="169">
        <f>'[2]Tab. 2.5-2'!G27</f>
        <v>4024</v>
      </c>
      <c r="D61" s="168">
        <f t="shared" si="0"/>
        <v>0.14983616324098897</v>
      </c>
      <c r="H61" s="169">
        <f t="shared" si="3"/>
        <v>27947</v>
      </c>
      <c r="I61" s="169">
        <f>'[3]einzelne Jahrgän 06-15'!M337</f>
        <v>26856</v>
      </c>
      <c r="J61" s="168">
        <f t="shared" si="2"/>
        <v>0.96096182058897195</v>
      </c>
    </row>
    <row r="62" spans="1:10">
      <c r="C62" s="169">
        <f>SUM(C46:C61)</f>
        <v>85220</v>
      </c>
    </row>
    <row r="65" spans="1:4">
      <c r="A65" t="s">
        <v>3</v>
      </c>
      <c r="B65" s="169">
        <f>'[2]Tab. 2.5'!H11</f>
        <v>79303</v>
      </c>
      <c r="C65" s="169">
        <f>'[2]Tab. 2.5-2'!H11</f>
        <v>27594</v>
      </c>
      <c r="D65" s="168">
        <f t="shared" ref="D65:D81" si="4">C65/B65</f>
        <v>0.34795657163032923</v>
      </c>
    </row>
    <row r="66" spans="1:4">
      <c r="A66" t="s">
        <v>4</v>
      </c>
      <c r="B66" s="169">
        <f>'[2]Tab. 2.5'!H12</f>
        <v>48082</v>
      </c>
      <c r="C66" s="169">
        <f>'[2]Tab. 2.5-2'!H12</f>
        <v>7959</v>
      </c>
      <c r="D66" s="168">
        <f t="shared" si="4"/>
        <v>0.1655297200615615</v>
      </c>
    </row>
    <row r="67" spans="1:4">
      <c r="A67" t="s">
        <v>5</v>
      </c>
      <c r="B67" s="169">
        <f>'[2]Tab. 2.5'!H13</f>
        <v>211433</v>
      </c>
      <c r="C67" s="169">
        <f>'[2]Tab. 2.5-2'!H13</f>
        <v>54173</v>
      </c>
      <c r="D67" s="168">
        <f t="shared" si="4"/>
        <v>0.2562182819143653</v>
      </c>
    </row>
    <row r="68" spans="1:4">
      <c r="A68" t="s">
        <v>6</v>
      </c>
      <c r="B68" s="169">
        <f>'[2]Tab. 2.5'!H14</f>
        <v>17399</v>
      </c>
      <c r="C68" s="169">
        <f>'[2]Tab. 2.5-2'!H14</f>
        <v>4615</v>
      </c>
      <c r="D68" s="168">
        <f t="shared" si="4"/>
        <v>0.26524512903040404</v>
      </c>
    </row>
    <row r="69" spans="1:4">
      <c r="A69" t="s">
        <v>7</v>
      </c>
      <c r="B69" s="169">
        <f>'[2]Tab. 2.5'!H15</f>
        <v>476844</v>
      </c>
      <c r="C69" s="169">
        <f>'[2]Tab. 2.5-2'!H15</f>
        <v>78352</v>
      </c>
      <c r="D69" s="168">
        <f t="shared" si="4"/>
        <v>0.16431369588376912</v>
      </c>
    </row>
    <row r="70" spans="1:4">
      <c r="A70" t="s">
        <v>8</v>
      </c>
      <c r="B70" s="169">
        <f>'[2]Tab. 2.5'!H16</f>
        <v>179522</v>
      </c>
      <c r="C70" s="169">
        <f>'[2]Tab. 2.5-2'!H16</f>
        <v>35399</v>
      </c>
      <c r="D70" s="168">
        <f t="shared" si="4"/>
        <v>0.19718474615924511</v>
      </c>
    </row>
    <row r="71" spans="1:4">
      <c r="A71" t="s">
        <v>9</v>
      </c>
      <c r="B71" s="169">
        <f>'[2]Tab. 2.5'!H17</f>
        <v>111922</v>
      </c>
      <c r="C71" s="169">
        <f>'[2]Tab. 2.5-2'!H17</f>
        <v>20186</v>
      </c>
      <c r="D71" s="168">
        <f t="shared" si="4"/>
        <v>0.1803577491467272</v>
      </c>
    </row>
    <row r="72" spans="1:4">
      <c r="A72" t="s">
        <v>10</v>
      </c>
      <c r="B72" s="169">
        <f>'[2]Tab. 2.5'!H18</f>
        <v>308279</v>
      </c>
      <c r="C72" s="169">
        <f>'[2]Tab. 2.5-2'!H18</f>
        <v>61437</v>
      </c>
      <c r="D72" s="168">
        <f t="shared" si="4"/>
        <v>0.19929025330950212</v>
      </c>
    </row>
    <row r="73" spans="1:4">
      <c r="A73" t="s">
        <v>11</v>
      </c>
      <c r="B73" s="169">
        <f>'[2]Tab. 2.5'!H19</f>
        <v>353790</v>
      </c>
      <c r="C73" s="169">
        <f>'[2]Tab. 2.5-2'!H19</f>
        <v>52922</v>
      </c>
      <c r="D73" s="168">
        <f t="shared" si="4"/>
        <v>0.14958591254699116</v>
      </c>
    </row>
    <row r="74" spans="1:4">
      <c r="A74" t="s">
        <v>12</v>
      </c>
      <c r="B74" s="169">
        <f>'[2]Tab. 2.5'!H20</f>
        <v>25176</v>
      </c>
      <c r="C74" s="169">
        <f>'[2]Tab. 2.5-2'!H20</f>
        <v>2872</v>
      </c>
      <c r="D74" s="168">
        <f t="shared" si="4"/>
        <v>0.11407689863361932</v>
      </c>
    </row>
    <row r="75" spans="1:4">
      <c r="A75" t="str">
        <f>A56</f>
        <v>Berlin</v>
      </c>
      <c r="B75" s="169">
        <f>'[2]Tab. 2.5'!H22</f>
        <v>102015</v>
      </c>
      <c r="C75" s="169">
        <f>'[2]Tab. 2.5-2'!H22</f>
        <v>11117</v>
      </c>
      <c r="D75" s="168">
        <f t="shared" si="4"/>
        <v>0.10897417046512768</v>
      </c>
    </row>
    <row r="76" spans="1:4">
      <c r="A76" t="str">
        <f t="shared" ref="A76:A80" si="5">A57</f>
        <v>Brandenburg</v>
      </c>
      <c r="B76" s="169">
        <f>'[2]Tab. 2.5'!H23</f>
        <v>69650</v>
      </c>
      <c r="C76" s="169">
        <f>'[2]Tab. 2.5-2'!H23</f>
        <v>5964</v>
      </c>
      <c r="D76" s="168">
        <f t="shared" si="4"/>
        <v>8.5628140703517583E-2</v>
      </c>
    </row>
    <row r="77" spans="1:4">
      <c r="A77" t="str">
        <f t="shared" si="5"/>
        <v>Mecklenburg-Vorpommern</v>
      </c>
      <c r="B77" s="169">
        <f>'[2]Tab. 2.5'!H24</f>
        <v>47204</v>
      </c>
      <c r="C77" s="169">
        <f>'[2]Tab. 2.5-2'!H24</f>
        <v>5715</v>
      </c>
      <c r="D77" s="168">
        <f t="shared" si="4"/>
        <v>0.12107024828404372</v>
      </c>
    </row>
    <row r="78" spans="1:4">
      <c r="A78" t="str">
        <f t="shared" si="5"/>
        <v>Sachsen</v>
      </c>
      <c r="B78" s="169">
        <f>'[2]Tab. 2.5'!H25</f>
        <v>126217</v>
      </c>
      <c r="C78" s="169">
        <f>'[2]Tab. 2.5-2'!H25</f>
        <v>13393</v>
      </c>
      <c r="D78" s="168">
        <f t="shared" si="4"/>
        <v>0.10611090423635484</v>
      </c>
    </row>
    <row r="79" spans="1:4">
      <c r="A79" t="str">
        <f t="shared" si="5"/>
        <v>Sachsen-Anhalt</v>
      </c>
      <c r="B79" s="169">
        <f>'[2]Tab. 2.5'!H26</f>
        <v>61384</v>
      </c>
      <c r="C79" s="169">
        <f>'[2]Tab. 2.5-2'!H26</f>
        <v>6554</v>
      </c>
      <c r="D79" s="168">
        <f t="shared" si="4"/>
        <v>0.10677049393978887</v>
      </c>
    </row>
    <row r="80" spans="1:4">
      <c r="A80" t="str">
        <f t="shared" si="5"/>
        <v>Thüringen</v>
      </c>
      <c r="B80" s="169">
        <f>'[2]Tab. 2.5'!H27</f>
        <v>61893</v>
      </c>
      <c r="C80" s="169">
        <f>'[2]Tab. 2.5-2'!H27</f>
        <v>9632</v>
      </c>
      <c r="D80" s="168">
        <f t="shared" si="4"/>
        <v>0.15562341460262066</v>
      </c>
    </row>
    <row r="81" spans="2:4">
      <c r="B81" s="169">
        <f>SUM(B65:B80)</f>
        <v>2280113</v>
      </c>
      <c r="C81" s="169">
        <f>SUM(C65:C80)</f>
        <v>397884</v>
      </c>
      <c r="D81" s="168">
        <f t="shared" si="4"/>
        <v>0.17450187775781287</v>
      </c>
    </row>
    <row r="82" spans="2:4">
      <c r="B82" s="169"/>
      <c r="C82" s="169"/>
    </row>
    <row r="83" spans="2:4">
      <c r="B83" s="169"/>
      <c r="C83" s="169"/>
    </row>
  </sheetData>
  <mergeCells count="13">
    <mergeCell ref="B7:C7"/>
    <mergeCell ref="D7:E7"/>
    <mergeCell ref="E5:F6"/>
    <mergeCell ref="F7:H7"/>
    <mergeCell ref="A28:L28"/>
    <mergeCell ref="A27:L27"/>
    <mergeCell ref="A5:A6"/>
    <mergeCell ref="I5:J6"/>
    <mergeCell ref="L5:L6"/>
    <mergeCell ref="B5:D5"/>
    <mergeCell ref="G5:H5"/>
    <mergeCell ref="K5:K6"/>
    <mergeCell ref="C6:D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H12" sqref="H12"/>
    </sheetView>
  </sheetViews>
  <sheetFormatPr baseColWidth="10" defaultColWidth="10.81640625" defaultRowHeight="11.5"/>
  <cols>
    <col min="1" max="1" width="24" style="94" customWidth="1"/>
    <col min="2" max="7" width="15.54296875" style="94" customWidth="1"/>
    <col min="8" max="16384" width="10.81640625" style="94"/>
  </cols>
  <sheetData>
    <row r="1" spans="1:7" s="102" customFormat="1" ht="20.149999999999999" customHeight="1">
      <c r="A1" s="91" t="s">
        <v>0</v>
      </c>
      <c r="B1" s="91"/>
    </row>
    <row r="2" spans="1:7" s="108" customFormat="1" ht="14.5" customHeight="1">
      <c r="A2" s="107"/>
      <c r="B2" s="107"/>
    </row>
    <row r="3" spans="1:7" s="108" customFormat="1" ht="14.5" customHeight="1">
      <c r="A3" s="95" t="s">
        <v>172</v>
      </c>
      <c r="B3" s="95"/>
    </row>
    <row r="4" spans="1:7" ht="14.5" customHeight="1"/>
    <row r="5" spans="1:7" s="103" customFormat="1" ht="14.5" customHeight="1">
      <c r="A5" s="265" t="s">
        <v>74</v>
      </c>
      <c r="B5" s="233" t="s">
        <v>20</v>
      </c>
      <c r="C5" s="250" t="s">
        <v>50</v>
      </c>
      <c r="D5" s="270"/>
      <c r="E5" s="270"/>
      <c r="F5" s="270"/>
      <c r="G5" s="270"/>
    </row>
    <row r="6" spans="1:7" s="103" customFormat="1" ht="40" customHeight="1">
      <c r="A6" s="234"/>
      <c r="B6" s="234"/>
      <c r="C6" s="44" t="s">
        <v>79</v>
      </c>
      <c r="D6" s="44" t="s">
        <v>27</v>
      </c>
      <c r="E6" s="44" t="s">
        <v>45</v>
      </c>
      <c r="F6" s="44" t="s">
        <v>80</v>
      </c>
      <c r="G6" s="44" t="s">
        <v>47</v>
      </c>
    </row>
    <row r="7" spans="1:7" ht="14.5" customHeight="1">
      <c r="A7" s="23"/>
      <c r="B7" s="271">
        <v>2011</v>
      </c>
      <c r="C7" s="271"/>
      <c r="D7" s="271"/>
      <c r="E7" s="271"/>
      <c r="F7" s="271"/>
      <c r="G7" s="271"/>
    </row>
    <row r="8" spans="1:7" ht="14.5" customHeight="1">
      <c r="A8" s="21" t="s">
        <v>20</v>
      </c>
      <c r="B8" s="17">
        <f t="shared" ref="B8:B15" si="0">SUM(C8:G8)</f>
        <v>439398</v>
      </c>
      <c r="C8" s="17">
        <f>SUM(C9:C15)</f>
        <v>24868</v>
      </c>
      <c r="D8" s="17">
        <f t="shared" ref="D8:G8" si="1">SUM(D9:D15)</f>
        <v>177969</v>
      </c>
      <c r="E8" s="17">
        <f t="shared" si="1"/>
        <v>169407</v>
      </c>
      <c r="F8" s="17">
        <f t="shared" si="1"/>
        <v>16422</v>
      </c>
      <c r="G8" s="17">
        <f t="shared" si="1"/>
        <v>50732</v>
      </c>
    </row>
    <row r="9" spans="1:7" ht="14.5" customHeight="1">
      <c r="A9" s="18" t="s">
        <v>21</v>
      </c>
      <c r="B9" s="20">
        <f t="shared" si="0"/>
        <v>147981</v>
      </c>
      <c r="C9" s="20">
        <v>7983</v>
      </c>
      <c r="D9" s="20">
        <v>62655</v>
      </c>
      <c r="E9" s="20">
        <v>54925</v>
      </c>
      <c r="F9" s="20">
        <v>4403</v>
      </c>
      <c r="G9" s="20">
        <v>18015</v>
      </c>
    </row>
    <row r="10" spans="1:7" ht="14.5" customHeight="1">
      <c r="A10" s="109" t="s">
        <v>53</v>
      </c>
      <c r="B10" s="11">
        <f t="shared" si="0"/>
        <v>71821</v>
      </c>
      <c r="C10" s="11">
        <v>4350</v>
      </c>
      <c r="D10" s="11">
        <v>28209</v>
      </c>
      <c r="E10" s="11">
        <v>29058</v>
      </c>
      <c r="F10" s="11">
        <v>3019</v>
      </c>
      <c r="G10" s="11">
        <v>7185</v>
      </c>
    </row>
    <row r="11" spans="1:7" ht="14.5" customHeight="1">
      <c r="A11" s="18" t="s">
        <v>118</v>
      </c>
      <c r="B11" s="20">
        <f t="shared" si="0"/>
        <v>81463</v>
      </c>
      <c r="C11" s="20">
        <v>4161</v>
      </c>
      <c r="D11" s="20">
        <v>30117</v>
      </c>
      <c r="E11" s="20">
        <v>37480</v>
      </c>
      <c r="F11" s="20">
        <v>2903</v>
      </c>
      <c r="G11" s="20">
        <v>6802</v>
      </c>
    </row>
    <row r="12" spans="1:7" ht="14.5" customHeight="1">
      <c r="A12" s="109" t="s">
        <v>54</v>
      </c>
      <c r="B12" s="11">
        <f t="shared" si="0"/>
        <v>22142</v>
      </c>
      <c r="C12" s="11">
        <v>1509</v>
      </c>
      <c r="D12" s="11">
        <v>9492</v>
      </c>
      <c r="E12" s="11">
        <v>7768</v>
      </c>
      <c r="F12" s="11">
        <v>1073</v>
      </c>
      <c r="G12" s="11">
        <v>2300</v>
      </c>
    </row>
    <row r="13" spans="1:7" ht="14.5" customHeight="1">
      <c r="A13" s="18" t="s">
        <v>119</v>
      </c>
      <c r="B13" s="20">
        <f t="shared" si="0"/>
        <v>43890</v>
      </c>
      <c r="C13" s="20">
        <v>2836</v>
      </c>
      <c r="D13" s="20">
        <v>17351</v>
      </c>
      <c r="E13" s="20">
        <v>13683</v>
      </c>
      <c r="F13" s="20">
        <v>2904</v>
      </c>
      <c r="G13" s="20">
        <v>7116</v>
      </c>
    </row>
    <row r="14" spans="1:7" ht="14.5" customHeight="1">
      <c r="A14" s="109" t="s">
        <v>55</v>
      </c>
      <c r="B14" s="11">
        <f t="shared" si="0"/>
        <v>12414</v>
      </c>
      <c r="C14" s="11">
        <v>867</v>
      </c>
      <c r="D14" s="11">
        <v>5514</v>
      </c>
      <c r="E14" s="11">
        <v>4192</v>
      </c>
      <c r="F14" s="11">
        <v>546</v>
      </c>
      <c r="G14" s="11">
        <v>1295</v>
      </c>
    </row>
    <row r="15" spans="1:7" ht="14.5" customHeight="1">
      <c r="A15" s="18" t="s">
        <v>22</v>
      </c>
      <c r="B15" s="20">
        <f t="shared" si="0"/>
        <v>59687</v>
      </c>
      <c r="C15" s="20">
        <v>3162</v>
      </c>
      <c r="D15" s="20">
        <v>24631</v>
      </c>
      <c r="E15" s="20">
        <v>22301</v>
      </c>
      <c r="F15" s="20">
        <v>1574</v>
      </c>
      <c r="G15" s="20">
        <v>8019</v>
      </c>
    </row>
    <row r="16" spans="1:7" ht="14.5" customHeight="1">
      <c r="A16" s="23"/>
      <c r="B16" s="271">
        <v>2015</v>
      </c>
      <c r="C16" s="271"/>
      <c r="D16" s="271"/>
      <c r="E16" s="271"/>
      <c r="F16" s="271"/>
      <c r="G16" s="271"/>
    </row>
    <row r="17" spans="1:7" ht="14.5" customHeight="1">
      <c r="A17" s="21" t="s">
        <v>20</v>
      </c>
      <c r="B17" s="17">
        <f t="shared" ref="B17:B24" si="2">SUM(C17:G17)</f>
        <v>549913</v>
      </c>
      <c r="C17" s="17">
        <f>SUM(C18:C24)</f>
        <v>29981</v>
      </c>
      <c r="D17" s="17">
        <f t="shared" ref="D17:G17" si="3">SUM(D18:D24)</f>
        <v>215919</v>
      </c>
      <c r="E17" s="17">
        <f t="shared" si="3"/>
        <v>213927</v>
      </c>
      <c r="F17" s="17">
        <f t="shared" si="3"/>
        <v>21586</v>
      </c>
      <c r="G17" s="17">
        <f t="shared" si="3"/>
        <v>68500</v>
      </c>
    </row>
    <row r="18" spans="1:7" ht="14.5" customHeight="1">
      <c r="A18" s="18" t="s">
        <v>21</v>
      </c>
      <c r="B18" s="20">
        <f t="shared" si="2"/>
        <v>187413</v>
      </c>
      <c r="C18" s="20">
        <v>9814</v>
      </c>
      <c r="D18" s="20">
        <v>78243</v>
      </c>
      <c r="E18" s="20">
        <v>68829</v>
      </c>
      <c r="F18" s="20">
        <v>5950</v>
      </c>
      <c r="G18" s="20">
        <v>24577</v>
      </c>
    </row>
    <row r="19" spans="1:7" ht="14.5" customHeight="1">
      <c r="A19" s="109" t="s">
        <v>53</v>
      </c>
      <c r="B19" s="11">
        <f t="shared" si="2"/>
        <v>86351</v>
      </c>
      <c r="C19" s="11">
        <v>5006</v>
      </c>
      <c r="D19" s="11">
        <v>33222</v>
      </c>
      <c r="E19" s="11">
        <v>34775</v>
      </c>
      <c r="F19" s="11">
        <v>3694</v>
      </c>
      <c r="G19" s="11">
        <v>9654</v>
      </c>
    </row>
    <row r="20" spans="1:7" ht="14.5" customHeight="1">
      <c r="A20" s="18" t="s">
        <v>118</v>
      </c>
      <c r="B20" s="20">
        <f t="shared" si="2"/>
        <v>98384</v>
      </c>
      <c r="C20" s="20">
        <v>4661</v>
      </c>
      <c r="D20" s="20">
        <v>33864</v>
      </c>
      <c r="E20" s="20">
        <v>46727</v>
      </c>
      <c r="F20" s="20">
        <v>3835</v>
      </c>
      <c r="G20" s="20">
        <v>9297</v>
      </c>
    </row>
    <row r="21" spans="1:7" ht="14.5" customHeight="1">
      <c r="A21" s="109" t="s">
        <v>54</v>
      </c>
      <c r="B21" s="11">
        <f t="shared" si="2"/>
        <v>28025</v>
      </c>
      <c r="C21" s="11">
        <v>1743</v>
      </c>
      <c r="D21" s="11">
        <v>11025</v>
      </c>
      <c r="E21" s="11">
        <v>10148</v>
      </c>
      <c r="F21" s="11">
        <v>1293</v>
      </c>
      <c r="G21" s="11">
        <v>3816</v>
      </c>
    </row>
    <row r="22" spans="1:7" ht="14.5" customHeight="1">
      <c r="A22" s="18" t="s">
        <v>119</v>
      </c>
      <c r="B22" s="20">
        <f t="shared" si="2"/>
        <v>53169</v>
      </c>
      <c r="C22" s="20">
        <v>3469</v>
      </c>
      <c r="D22" s="20">
        <v>20613</v>
      </c>
      <c r="E22" s="20">
        <v>17112</v>
      </c>
      <c r="F22" s="20">
        <v>3553</v>
      </c>
      <c r="G22" s="20">
        <v>8422</v>
      </c>
    </row>
    <row r="23" spans="1:7" ht="14.5" customHeight="1">
      <c r="A23" s="109" t="s">
        <v>55</v>
      </c>
      <c r="B23" s="11">
        <f t="shared" si="2"/>
        <v>15944</v>
      </c>
      <c r="C23" s="11">
        <v>1025</v>
      </c>
      <c r="D23" s="11">
        <v>6677</v>
      </c>
      <c r="E23" s="11">
        <v>5572</v>
      </c>
      <c r="F23" s="11">
        <v>734</v>
      </c>
      <c r="G23" s="11">
        <v>1936</v>
      </c>
    </row>
    <row r="24" spans="1:7" ht="14.5" customHeight="1">
      <c r="A24" s="18" t="s">
        <v>22</v>
      </c>
      <c r="B24" s="20">
        <f t="shared" si="2"/>
        <v>80627</v>
      </c>
      <c r="C24" s="20">
        <v>4263</v>
      </c>
      <c r="D24" s="20">
        <v>32275</v>
      </c>
      <c r="E24" s="20">
        <v>30764</v>
      </c>
      <c r="F24" s="20">
        <v>2527</v>
      </c>
      <c r="G24" s="20">
        <v>10798</v>
      </c>
    </row>
    <row r="25" spans="1:7" ht="14.5" customHeight="1">
      <c r="A25" s="124"/>
      <c r="B25" s="272" t="s">
        <v>42</v>
      </c>
      <c r="C25" s="272"/>
      <c r="D25" s="272"/>
      <c r="E25" s="272"/>
      <c r="F25" s="272"/>
      <c r="G25" s="272"/>
    </row>
    <row r="26" spans="1:7" ht="14.5" customHeight="1">
      <c r="A26" s="125"/>
      <c r="B26" s="268" t="s">
        <v>1</v>
      </c>
      <c r="C26" s="268"/>
      <c r="D26" s="268"/>
      <c r="E26" s="268"/>
      <c r="F26" s="268"/>
      <c r="G26" s="268"/>
    </row>
    <row r="27" spans="1:7" ht="14.5" customHeight="1">
      <c r="A27" s="21" t="s">
        <v>20</v>
      </c>
      <c r="B27" s="35">
        <f t="shared" ref="B27:G29" si="4">B17-B8</f>
        <v>110515</v>
      </c>
      <c r="C27" s="35">
        <f t="shared" si="4"/>
        <v>5113</v>
      </c>
      <c r="D27" s="35">
        <f t="shared" si="4"/>
        <v>37950</v>
      </c>
      <c r="E27" s="35">
        <f t="shared" si="4"/>
        <v>44520</v>
      </c>
      <c r="F27" s="35">
        <f t="shared" si="4"/>
        <v>5164</v>
      </c>
      <c r="G27" s="35">
        <f t="shared" si="4"/>
        <v>17768</v>
      </c>
    </row>
    <row r="28" spans="1:7" ht="14.5" customHeight="1">
      <c r="A28" s="18" t="s">
        <v>21</v>
      </c>
      <c r="B28" s="36">
        <f t="shared" si="4"/>
        <v>39432</v>
      </c>
      <c r="C28" s="36">
        <f t="shared" si="4"/>
        <v>1831</v>
      </c>
      <c r="D28" s="36">
        <f t="shared" si="4"/>
        <v>15588</v>
      </c>
      <c r="E28" s="36">
        <f t="shared" si="4"/>
        <v>13904</v>
      </c>
      <c r="F28" s="36">
        <f t="shared" si="4"/>
        <v>1547</v>
      </c>
      <c r="G28" s="36">
        <f t="shared" si="4"/>
        <v>6562</v>
      </c>
    </row>
    <row r="29" spans="1:7" ht="14.5" customHeight="1">
      <c r="A29" s="109" t="s">
        <v>53</v>
      </c>
      <c r="B29" s="110">
        <f t="shared" si="4"/>
        <v>14530</v>
      </c>
      <c r="C29" s="110">
        <f t="shared" si="4"/>
        <v>656</v>
      </c>
      <c r="D29" s="110">
        <f t="shared" si="4"/>
        <v>5013</v>
      </c>
      <c r="E29" s="110">
        <f t="shared" si="4"/>
        <v>5717</v>
      </c>
      <c r="F29" s="110">
        <f t="shared" si="4"/>
        <v>675</v>
      </c>
      <c r="G29" s="110">
        <f t="shared" si="4"/>
        <v>2469</v>
      </c>
    </row>
    <row r="30" spans="1:7" ht="14.5" customHeight="1">
      <c r="A30" s="18" t="s">
        <v>118</v>
      </c>
      <c r="B30" s="36">
        <f>SUM(C30:G30)</f>
        <v>16921</v>
      </c>
      <c r="C30" s="36">
        <f t="shared" ref="C30:G34" si="5">C20-C11</f>
        <v>500</v>
      </c>
      <c r="D30" s="36">
        <f t="shared" si="5"/>
        <v>3747</v>
      </c>
      <c r="E30" s="36">
        <f t="shared" si="5"/>
        <v>9247</v>
      </c>
      <c r="F30" s="36">
        <f t="shared" si="5"/>
        <v>932</v>
      </c>
      <c r="G30" s="36">
        <f t="shared" si="5"/>
        <v>2495</v>
      </c>
    </row>
    <row r="31" spans="1:7" ht="14.5" customHeight="1">
      <c r="A31" s="109" t="s">
        <v>54</v>
      </c>
      <c r="B31" s="110">
        <f>SUM(C31:G31)</f>
        <v>5883</v>
      </c>
      <c r="C31" s="110">
        <f t="shared" si="5"/>
        <v>234</v>
      </c>
      <c r="D31" s="110">
        <f t="shared" si="5"/>
        <v>1533</v>
      </c>
      <c r="E31" s="110">
        <f t="shared" si="5"/>
        <v>2380</v>
      </c>
      <c r="F31" s="110">
        <f t="shared" si="5"/>
        <v>220</v>
      </c>
      <c r="G31" s="110">
        <f t="shared" si="5"/>
        <v>1516</v>
      </c>
    </row>
    <row r="32" spans="1:7" ht="14.5" customHeight="1">
      <c r="A32" s="18" t="s">
        <v>119</v>
      </c>
      <c r="B32" s="36">
        <f>SUM(C32:G32)</f>
        <v>9279</v>
      </c>
      <c r="C32" s="36">
        <f t="shared" si="5"/>
        <v>633</v>
      </c>
      <c r="D32" s="36">
        <f t="shared" si="5"/>
        <v>3262</v>
      </c>
      <c r="E32" s="36">
        <f t="shared" si="5"/>
        <v>3429</v>
      </c>
      <c r="F32" s="36">
        <f t="shared" si="5"/>
        <v>649</v>
      </c>
      <c r="G32" s="36">
        <f t="shared" si="5"/>
        <v>1306</v>
      </c>
    </row>
    <row r="33" spans="1:8" ht="14.5" customHeight="1">
      <c r="A33" s="109" t="s">
        <v>55</v>
      </c>
      <c r="B33" s="110">
        <f>SUM(C33:G33)</f>
        <v>3530</v>
      </c>
      <c r="C33" s="110">
        <f t="shared" si="5"/>
        <v>158</v>
      </c>
      <c r="D33" s="110">
        <f t="shared" si="5"/>
        <v>1163</v>
      </c>
      <c r="E33" s="110">
        <f t="shared" si="5"/>
        <v>1380</v>
      </c>
      <c r="F33" s="110">
        <f t="shared" si="5"/>
        <v>188</v>
      </c>
      <c r="G33" s="110">
        <f t="shared" si="5"/>
        <v>641</v>
      </c>
    </row>
    <row r="34" spans="1:8" ht="14.5" customHeight="1">
      <c r="A34" s="18" t="s">
        <v>22</v>
      </c>
      <c r="B34" s="36">
        <f>SUM(C34:G34)</f>
        <v>20940</v>
      </c>
      <c r="C34" s="36">
        <f t="shared" si="5"/>
        <v>1101</v>
      </c>
      <c r="D34" s="36">
        <f t="shared" si="5"/>
        <v>7644</v>
      </c>
      <c r="E34" s="36">
        <f t="shared" si="5"/>
        <v>8463</v>
      </c>
      <c r="F34" s="36">
        <f t="shared" si="5"/>
        <v>953</v>
      </c>
      <c r="G34" s="36">
        <f t="shared" si="5"/>
        <v>2779</v>
      </c>
    </row>
    <row r="35" spans="1:8" ht="14.5" customHeight="1">
      <c r="A35" s="23"/>
      <c r="B35" s="269" t="s">
        <v>2</v>
      </c>
      <c r="C35" s="269"/>
      <c r="D35" s="269"/>
      <c r="E35" s="269"/>
      <c r="F35" s="269"/>
      <c r="G35" s="269"/>
    </row>
    <row r="36" spans="1:8" ht="14.5" customHeight="1">
      <c r="A36" s="21" t="s">
        <v>20</v>
      </c>
      <c r="B36" s="35">
        <f>B27*100/B8</f>
        <v>25.151457221016027</v>
      </c>
      <c r="C36" s="35">
        <f t="shared" ref="C36:G36" si="6">C27*100/C8</f>
        <v>20.56055975550909</v>
      </c>
      <c r="D36" s="35">
        <f t="shared" si="6"/>
        <v>21.323938438716855</v>
      </c>
      <c r="E36" s="35">
        <f t="shared" si="6"/>
        <v>26.279905789016983</v>
      </c>
      <c r="F36" s="35">
        <f t="shared" si="6"/>
        <v>31.44562172695165</v>
      </c>
      <c r="G36" s="35">
        <f t="shared" si="6"/>
        <v>35.023259481195304</v>
      </c>
    </row>
    <row r="37" spans="1:8" ht="14.5" customHeight="1">
      <c r="A37" s="18" t="s">
        <v>21</v>
      </c>
      <c r="B37" s="36">
        <f t="shared" ref="B37:G37" si="7">B28*100/B9</f>
        <v>26.646664098769438</v>
      </c>
      <c r="C37" s="36">
        <f t="shared" si="7"/>
        <v>22.936239508956533</v>
      </c>
      <c r="D37" s="36">
        <f t="shared" si="7"/>
        <v>24.879099832415609</v>
      </c>
      <c r="E37" s="36">
        <f t="shared" si="7"/>
        <v>25.314519799726899</v>
      </c>
      <c r="F37" s="36">
        <f t="shared" si="7"/>
        <v>35.135135135135137</v>
      </c>
      <c r="G37" s="36">
        <f t="shared" si="7"/>
        <v>36.425201221204553</v>
      </c>
    </row>
    <row r="38" spans="1:8" ht="14.5" customHeight="1">
      <c r="A38" s="109" t="s">
        <v>53</v>
      </c>
      <c r="B38" s="110">
        <f t="shared" ref="B38:G38" si="8">B29*100/B10</f>
        <v>20.230851700756045</v>
      </c>
      <c r="C38" s="110">
        <f t="shared" si="8"/>
        <v>15.080459770114942</v>
      </c>
      <c r="D38" s="110">
        <f t="shared" si="8"/>
        <v>17.770924173136233</v>
      </c>
      <c r="E38" s="110">
        <f t="shared" si="8"/>
        <v>19.674444215018241</v>
      </c>
      <c r="F38" s="110">
        <f t="shared" si="8"/>
        <v>22.35839682013912</v>
      </c>
      <c r="G38" s="110">
        <f t="shared" si="8"/>
        <v>34.363256784968684</v>
      </c>
    </row>
    <row r="39" spans="1:8" ht="14.5" customHeight="1">
      <c r="A39" s="18" t="s">
        <v>118</v>
      </c>
      <c r="B39" s="36">
        <f t="shared" ref="B39:G39" si="9">B30*100/B11</f>
        <v>20.771393147809434</v>
      </c>
      <c r="C39" s="36">
        <f t="shared" si="9"/>
        <v>12.01634222542658</v>
      </c>
      <c r="D39" s="36">
        <f t="shared" si="9"/>
        <v>12.441478234883952</v>
      </c>
      <c r="E39" s="36">
        <f t="shared" si="9"/>
        <v>24.671824973319104</v>
      </c>
      <c r="F39" s="36">
        <f t="shared" si="9"/>
        <v>32.104719255942129</v>
      </c>
      <c r="G39" s="36">
        <f t="shared" si="9"/>
        <v>36.680388121140844</v>
      </c>
    </row>
    <row r="40" spans="1:8" ht="14.5" customHeight="1">
      <c r="A40" s="109" t="s">
        <v>54</v>
      </c>
      <c r="B40" s="110">
        <f t="shared" ref="B40:G40" si="10">B31*100/B12</f>
        <v>26.569415590280915</v>
      </c>
      <c r="C40" s="110">
        <f t="shared" si="10"/>
        <v>15.506958250497018</v>
      </c>
      <c r="D40" s="110">
        <f t="shared" si="10"/>
        <v>16.150442477876105</v>
      </c>
      <c r="E40" s="110">
        <f t="shared" si="10"/>
        <v>30.638516992790937</v>
      </c>
      <c r="F40" s="110">
        <f t="shared" si="10"/>
        <v>20.503261882572229</v>
      </c>
      <c r="G40" s="110">
        <f t="shared" si="10"/>
        <v>65.913043478260875</v>
      </c>
    </row>
    <row r="41" spans="1:8" ht="14.5" customHeight="1">
      <c r="A41" s="18" t="s">
        <v>119</v>
      </c>
      <c r="B41" s="36">
        <f t="shared" ref="B41:G41" si="11">B32*100/B13</f>
        <v>21.141490088858511</v>
      </c>
      <c r="C41" s="36">
        <f t="shared" si="11"/>
        <v>22.320169252468265</v>
      </c>
      <c r="D41" s="36">
        <f t="shared" si="11"/>
        <v>18.800069160278948</v>
      </c>
      <c r="E41" s="36">
        <f t="shared" si="11"/>
        <v>25.060293795220346</v>
      </c>
      <c r="F41" s="36">
        <f t="shared" si="11"/>
        <v>22.348484848484848</v>
      </c>
      <c r="G41" s="36">
        <f t="shared" si="11"/>
        <v>18.353007307476108</v>
      </c>
    </row>
    <row r="42" spans="1:8" ht="14.5" customHeight="1">
      <c r="A42" s="109" t="s">
        <v>55</v>
      </c>
      <c r="B42" s="110">
        <f t="shared" ref="B42:G42" si="12">B33*100/B14</f>
        <v>28.435637183824714</v>
      </c>
      <c r="C42" s="110">
        <f t="shared" si="12"/>
        <v>18.223760092272205</v>
      </c>
      <c r="D42" s="110">
        <f t="shared" si="12"/>
        <v>21.091766412767502</v>
      </c>
      <c r="E42" s="110">
        <f t="shared" si="12"/>
        <v>32.919847328244273</v>
      </c>
      <c r="F42" s="110">
        <f t="shared" si="12"/>
        <v>34.432234432234431</v>
      </c>
      <c r="G42" s="110">
        <f t="shared" si="12"/>
        <v>49.498069498069498</v>
      </c>
    </row>
    <row r="43" spans="1:8" ht="14.5" customHeight="1">
      <c r="A43" s="18" t="s">
        <v>22</v>
      </c>
      <c r="B43" s="36">
        <f t="shared" ref="B43:G43" si="13">B34*100/B15</f>
        <v>35.083016402231642</v>
      </c>
      <c r="C43" s="36">
        <f t="shared" si="13"/>
        <v>34.819734345351044</v>
      </c>
      <c r="D43" s="36">
        <f t="shared" si="13"/>
        <v>31.034062766432545</v>
      </c>
      <c r="E43" s="36">
        <f t="shared" si="13"/>
        <v>37.948970898166003</v>
      </c>
      <c r="F43" s="36">
        <f t="shared" si="13"/>
        <v>60.546378653113088</v>
      </c>
      <c r="G43" s="36">
        <f t="shared" si="13"/>
        <v>34.655193914453172</v>
      </c>
    </row>
    <row r="44" spans="1:8" ht="18" customHeight="1">
      <c r="A44" s="245" t="s">
        <v>52</v>
      </c>
      <c r="B44" s="245"/>
      <c r="C44" s="245"/>
      <c r="D44" s="245"/>
      <c r="E44" s="245"/>
      <c r="F44" s="245"/>
      <c r="G44" s="245"/>
    </row>
    <row r="45" spans="1:8" ht="14.5" customHeight="1">
      <c r="A45" s="244" t="s">
        <v>144</v>
      </c>
      <c r="B45" s="244"/>
      <c r="C45" s="244"/>
      <c r="D45" s="244"/>
      <c r="E45" s="244"/>
      <c r="F45" s="244"/>
      <c r="G45" s="244"/>
      <c r="H45" s="152"/>
    </row>
    <row r="46" spans="1:8" ht="14.5" customHeight="1">
      <c r="A46" s="244"/>
      <c r="B46" s="244"/>
      <c r="C46" s="244"/>
      <c r="D46" s="244"/>
      <c r="E46" s="244"/>
      <c r="F46" s="244"/>
      <c r="G46" s="244"/>
      <c r="H46" s="152"/>
    </row>
  </sheetData>
  <mergeCells count="10">
    <mergeCell ref="A45:G46"/>
    <mergeCell ref="B26:G26"/>
    <mergeCell ref="B35:G35"/>
    <mergeCell ref="A5:A6"/>
    <mergeCell ref="B5:B6"/>
    <mergeCell ref="C5:G5"/>
    <mergeCell ref="B7:G7"/>
    <mergeCell ref="B16:G16"/>
    <mergeCell ref="B25:G25"/>
    <mergeCell ref="A44:G4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workbookViewId="0">
      <selection activeCell="A34" sqref="A34:M34"/>
    </sheetView>
  </sheetViews>
  <sheetFormatPr baseColWidth="10" defaultColWidth="8.54296875" defaultRowHeight="14"/>
  <cols>
    <col min="1" max="1" width="23.453125" style="2" customWidth="1"/>
    <col min="2" max="11" width="10.6328125" style="2" customWidth="1"/>
    <col min="12" max="12" width="10.6328125" style="98" customWidth="1"/>
    <col min="13" max="13" width="12.54296875" style="2" customWidth="1"/>
    <col min="14" max="16384" width="8.54296875" style="2"/>
  </cols>
  <sheetData>
    <row r="1" spans="1:14" s="74" customFormat="1" ht="20.149999999999999" customHeight="1">
      <c r="A1" s="4" t="s">
        <v>0</v>
      </c>
      <c r="L1" s="92"/>
    </row>
    <row r="2" spans="1:14" s="9" customFormat="1" ht="14.5" customHeight="1">
      <c r="A2" s="32"/>
      <c r="L2" s="94"/>
    </row>
    <row r="3" spans="1:14" s="22" customFormat="1" ht="14.5" customHeight="1">
      <c r="A3" s="137" t="s">
        <v>262</v>
      </c>
      <c r="L3" s="95"/>
    </row>
    <row r="4" spans="1:14" s="9" customFormat="1" ht="14.5" customHeight="1">
      <c r="A4" s="33"/>
      <c r="L4" s="94"/>
    </row>
    <row r="5" spans="1:14" ht="30" customHeight="1">
      <c r="A5" s="68" t="s">
        <v>74</v>
      </c>
      <c r="B5" s="68" t="s">
        <v>87</v>
      </c>
      <c r="C5" s="68" t="s">
        <v>88</v>
      </c>
      <c r="D5" s="69" t="s">
        <v>89</v>
      </c>
      <c r="E5" s="69" t="s">
        <v>90</v>
      </c>
      <c r="F5" s="69" t="s">
        <v>91</v>
      </c>
      <c r="G5" s="69">
        <v>2011</v>
      </c>
      <c r="H5" s="69">
        <v>2012</v>
      </c>
      <c r="I5" s="69">
        <v>2013</v>
      </c>
      <c r="J5" s="69">
        <v>2014</v>
      </c>
      <c r="K5" s="69">
        <v>2015</v>
      </c>
      <c r="L5" s="219">
        <v>2016</v>
      </c>
      <c r="M5" s="69" t="s">
        <v>260</v>
      </c>
    </row>
    <row r="6" spans="1:14" ht="14.5" customHeight="1">
      <c r="A6" s="75"/>
      <c r="B6" s="229" t="s">
        <v>139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4" ht="14.5" customHeight="1">
      <c r="A7" s="21" t="s">
        <v>20</v>
      </c>
      <c r="B7" s="11">
        <f>SUM(B8:B14)</f>
        <v>339296</v>
      </c>
      <c r="C7" s="11">
        <f t="shared" ref="C7:K7" si="0">SUM(C8:C14)</f>
        <v>349579</v>
      </c>
      <c r="D7" s="11">
        <f t="shared" si="0"/>
        <v>365145</v>
      </c>
      <c r="E7" s="11">
        <f t="shared" si="0"/>
        <v>384002</v>
      </c>
      <c r="F7" s="11">
        <f t="shared" si="0"/>
        <v>404691</v>
      </c>
      <c r="G7" s="11">
        <f t="shared" si="0"/>
        <v>439398</v>
      </c>
      <c r="H7" s="11">
        <f t="shared" si="0"/>
        <v>464255</v>
      </c>
      <c r="I7" s="11">
        <f t="shared" si="0"/>
        <v>491789</v>
      </c>
      <c r="J7" s="11">
        <f t="shared" si="0"/>
        <v>522543</v>
      </c>
      <c r="K7" s="11">
        <f t="shared" si="0"/>
        <v>549913</v>
      </c>
      <c r="L7" s="11">
        <f t="shared" ref="L7" si="1">SUM(L8:L14)</f>
        <v>570663</v>
      </c>
      <c r="M7" s="65">
        <f>L7-B7</f>
        <v>231367</v>
      </c>
    </row>
    <row r="8" spans="1:14" ht="14.5" customHeight="1">
      <c r="A8" s="18" t="s">
        <v>21</v>
      </c>
      <c r="B8" s="20">
        <v>126314</v>
      </c>
      <c r="C8" s="20">
        <v>126707</v>
      </c>
      <c r="D8" s="19">
        <v>128037</v>
      </c>
      <c r="E8" s="19">
        <v>133804</v>
      </c>
      <c r="F8" s="19">
        <v>138812</v>
      </c>
      <c r="G8" s="19">
        <v>147981</v>
      </c>
      <c r="H8" s="19">
        <v>156375</v>
      </c>
      <c r="I8" s="19">
        <v>164411</v>
      </c>
      <c r="J8" s="19">
        <v>177480</v>
      </c>
      <c r="K8" s="19">
        <v>187413</v>
      </c>
      <c r="L8" s="19">
        <v>194369</v>
      </c>
      <c r="M8" s="66">
        <f t="shared" ref="M8:M14" si="2">L8-B8</f>
        <v>68055</v>
      </c>
    </row>
    <row r="9" spans="1:14" ht="14.5" customHeight="1">
      <c r="A9" s="16" t="s">
        <v>75</v>
      </c>
      <c r="B9" s="11">
        <v>55013</v>
      </c>
      <c r="C9" s="11">
        <v>56899</v>
      </c>
      <c r="D9" s="17">
        <v>59129</v>
      </c>
      <c r="E9" s="17">
        <v>62726</v>
      </c>
      <c r="F9" s="17">
        <v>66314</v>
      </c>
      <c r="G9" s="17">
        <v>71821</v>
      </c>
      <c r="H9" s="17">
        <v>75264</v>
      </c>
      <c r="I9" s="17">
        <v>79598</v>
      </c>
      <c r="J9" s="17">
        <v>83378</v>
      </c>
      <c r="K9" s="17">
        <v>86351</v>
      </c>
      <c r="L9" s="17">
        <v>89803</v>
      </c>
      <c r="M9" s="65">
        <f t="shared" si="2"/>
        <v>34790</v>
      </c>
    </row>
    <row r="10" spans="1:14" ht="14.5" customHeight="1">
      <c r="A10" s="18" t="s">
        <v>118</v>
      </c>
      <c r="B10" s="20">
        <v>67000</v>
      </c>
      <c r="C10" s="20">
        <v>67844</v>
      </c>
      <c r="D10" s="19">
        <v>70888</v>
      </c>
      <c r="E10" s="19">
        <v>73272</v>
      </c>
      <c r="F10" s="19">
        <v>76460</v>
      </c>
      <c r="G10" s="19">
        <v>81463</v>
      </c>
      <c r="H10" s="19">
        <v>84601</v>
      </c>
      <c r="I10" s="19">
        <v>89418</v>
      </c>
      <c r="J10" s="19">
        <v>94806</v>
      </c>
      <c r="K10" s="19">
        <v>98384</v>
      </c>
      <c r="L10" s="19">
        <v>100771</v>
      </c>
      <c r="M10" s="66">
        <f t="shared" si="2"/>
        <v>33771</v>
      </c>
    </row>
    <row r="11" spans="1:14" ht="14.5" customHeight="1">
      <c r="A11" s="109" t="s">
        <v>54</v>
      </c>
      <c r="B11" s="11">
        <v>17171</v>
      </c>
      <c r="C11" s="11">
        <v>17411</v>
      </c>
      <c r="D11" s="17">
        <v>18362</v>
      </c>
      <c r="E11" s="17">
        <v>19187</v>
      </c>
      <c r="F11" s="17">
        <v>19967</v>
      </c>
      <c r="G11" s="17">
        <v>22142</v>
      </c>
      <c r="H11" s="17">
        <v>23812</v>
      </c>
      <c r="I11" s="17">
        <v>25164</v>
      </c>
      <c r="J11" s="17">
        <v>26192</v>
      </c>
      <c r="K11" s="17">
        <v>28025</v>
      </c>
      <c r="L11" s="17">
        <v>28871</v>
      </c>
      <c r="M11" s="65">
        <f t="shared" si="2"/>
        <v>11700</v>
      </c>
    </row>
    <row r="12" spans="1:14" ht="14.5" customHeight="1">
      <c r="A12" s="18" t="s">
        <v>119</v>
      </c>
      <c r="B12" s="20">
        <v>30695</v>
      </c>
      <c r="C12" s="20">
        <v>32387</v>
      </c>
      <c r="D12" s="19">
        <v>35317</v>
      </c>
      <c r="E12" s="19">
        <v>36302</v>
      </c>
      <c r="F12" s="19">
        <v>38561</v>
      </c>
      <c r="G12" s="19">
        <v>43890</v>
      </c>
      <c r="H12" s="19">
        <v>46134</v>
      </c>
      <c r="I12" s="19">
        <v>48936</v>
      </c>
      <c r="J12" s="19">
        <v>50550</v>
      </c>
      <c r="K12" s="19">
        <v>53169</v>
      </c>
      <c r="L12" s="19">
        <v>55111</v>
      </c>
      <c r="M12" s="66">
        <f t="shared" si="2"/>
        <v>24416</v>
      </c>
    </row>
    <row r="13" spans="1:14" ht="14.5" customHeight="1">
      <c r="A13" s="16" t="s">
        <v>55</v>
      </c>
      <c r="B13" s="11">
        <v>9146</v>
      </c>
      <c r="C13" s="11">
        <v>9248</v>
      </c>
      <c r="D13" s="17">
        <v>10179</v>
      </c>
      <c r="E13" s="17">
        <v>10506</v>
      </c>
      <c r="F13" s="17">
        <v>11113</v>
      </c>
      <c r="G13" s="17">
        <v>12414</v>
      </c>
      <c r="H13" s="17">
        <v>13308</v>
      </c>
      <c r="I13" s="17">
        <v>13986</v>
      </c>
      <c r="J13" s="17">
        <v>15030</v>
      </c>
      <c r="K13" s="17">
        <v>15944</v>
      </c>
      <c r="L13" s="17">
        <v>16654</v>
      </c>
      <c r="M13" s="65">
        <f t="shared" si="2"/>
        <v>7508</v>
      </c>
    </row>
    <row r="14" spans="1:14" ht="14.5" customHeight="1">
      <c r="A14" s="18" t="s">
        <v>22</v>
      </c>
      <c r="B14" s="20">
        <v>33957</v>
      </c>
      <c r="C14" s="20">
        <v>39083</v>
      </c>
      <c r="D14" s="20">
        <v>43233</v>
      </c>
      <c r="E14" s="20">
        <v>48205</v>
      </c>
      <c r="F14" s="20">
        <v>53464</v>
      </c>
      <c r="G14" s="20">
        <v>59687</v>
      </c>
      <c r="H14" s="20">
        <v>64761</v>
      </c>
      <c r="I14" s="20">
        <v>70276</v>
      </c>
      <c r="J14" s="20">
        <v>75107</v>
      </c>
      <c r="K14" s="20">
        <v>80627</v>
      </c>
      <c r="L14" s="20">
        <v>85084</v>
      </c>
      <c r="M14" s="36">
        <f t="shared" si="2"/>
        <v>51127</v>
      </c>
    </row>
    <row r="15" spans="1:14" ht="14.5" customHeight="1">
      <c r="A15" s="76"/>
      <c r="B15" s="230" t="s">
        <v>117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77"/>
    </row>
    <row r="16" spans="1:14" ht="14.5" customHeight="1">
      <c r="A16" s="21" t="s">
        <v>20</v>
      </c>
      <c r="B16" s="11">
        <f>B7*100/$B7</f>
        <v>100</v>
      </c>
      <c r="C16" s="11">
        <f t="shared" ref="C16:K16" si="3">C7*100/$B7</f>
        <v>103.03068706969725</v>
      </c>
      <c r="D16" s="11">
        <f t="shared" si="3"/>
        <v>107.61842167311138</v>
      </c>
      <c r="E16" s="11">
        <f t="shared" si="3"/>
        <v>113.1761058191078</v>
      </c>
      <c r="F16" s="11">
        <f t="shared" si="3"/>
        <v>119.27373149108743</v>
      </c>
      <c r="G16" s="11">
        <f t="shared" si="3"/>
        <v>129.50285296614166</v>
      </c>
      <c r="H16" s="11">
        <f t="shared" si="3"/>
        <v>136.82890455531452</v>
      </c>
      <c r="I16" s="11">
        <f t="shared" si="3"/>
        <v>144.9439427520513</v>
      </c>
      <c r="J16" s="11">
        <f t="shared" si="3"/>
        <v>154.00800480995946</v>
      </c>
      <c r="K16" s="11">
        <f t="shared" si="3"/>
        <v>162.07470762991605</v>
      </c>
      <c r="L16" s="11">
        <f>L7*100/$B7</f>
        <v>168.19031170423466</v>
      </c>
      <c r="M16" s="151" t="s">
        <v>140</v>
      </c>
      <c r="N16" s="79"/>
    </row>
    <row r="17" spans="1:14" ht="14.5" customHeight="1">
      <c r="A17" s="18" t="s">
        <v>21</v>
      </c>
      <c r="B17" s="20">
        <f t="shared" ref="B17:K17" si="4">B8*100/$B8</f>
        <v>100</v>
      </c>
      <c r="C17" s="20">
        <f t="shared" si="4"/>
        <v>100.31112940766661</v>
      </c>
      <c r="D17" s="20">
        <f t="shared" si="4"/>
        <v>101.36406099086403</v>
      </c>
      <c r="E17" s="20">
        <f t="shared" si="4"/>
        <v>105.92966733695394</v>
      </c>
      <c r="F17" s="20">
        <f t="shared" si="4"/>
        <v>109.89439017052742</v>
      </c>
      <c r="G17" s="20">
        <f t="shared" si="4"/>
        <v>117.15328467153284</v>
      </c>
      <c r="H17" s="20">
        <f t="shared" si="4"/>
        <v>123.79862881390819</v>
      </c>
      <c r="I17" s="20">
        <f t="shared" si="4"/>
        <v>130.16055227449056</v>
      </c>
      <c r="J17" s="20">
        <f t="shared" si="4"/>
        <v>140.50699051569896</v>
      </c>
      <c r="K17" s="20">
        <f t="shared" si="4"/>
        <v>148.37072691863133</v>
      </c>
      <c r="L17" s="20">
        <f t="shared" ref="L17" si="5">L8*100/$B8</f>
        <v>153.87763826654211</v>
      </c>
      <c r="M17" s="20" t="s">
        <v>140</v>
      </c>
      <c r="N17" s="79"/>
    </row>
    <row r="18" spans="1:14" ht="14.5" customHeight="1">
      <c r="A18" s="16" t="s">
        <v>75</v>
      </c>
      <c r="B18" s="11">
        <f t="shared" ref="B18:K18" si="6">B9*100/$B9</f>
        <v>100</v>
      </c>
      <c r="C18" s="11">
        <f t="shared" si="6"/>
        <v>103.4282805882246</v>
      </c>
      <c r="D18" s="11">
        <f t="shared" si="6"/>
        <v>107.48186792212749</v>
      </c>
      <c r="E18" s="11">
        <f t="shared" si="6"/>
        <v>114.02032246923454</v>
      </c>
      <c r="F18" s="11">
        <f t="shared" si="6"/>
        <v>120.54241724683257</v>
      </c>
      <c r="G18" s="11">
        <f t="shared" si="6"/>
        <v>130.55277843418827</v>
      </c>
      <c r="H18" s="11">
        <f t="shared" si="6"/>
        <v>136.81129914747424</v>
      </c>
      <c r="I18" s="11">
        <f t="shared" si="6"/>
        <v>144.68943704215368</v>
      </c>
      <c r="J18" s="11">
        <f t="shared" si="6"/>
        <v>151.56054023594425</v>
      </c>
      <c r="K18" s="11">
        <f t="shared" si="6"/>
        <v>156.96471743042554</v>
      </c>
      <c r="L18" s="11">
        <f t="shared" ref="L18" si="7">L9*100/$B9</f>
        <v>163.23959791322051</v>
      </c>
      <c r="M18" s="11" t="s">
        <v>140</v>
      </c>
      <c r="N18" s="79"/>
    </row>
    <row r="19" spans="1:14" ht="14.5" customHeight="1">
      <c r="A19" s="18" t="s">
        <v>118</v>
      </c>
      <c r="B19" s="20">
        <f t="shared" ref="B19:K19" si="8">B10*100/$B10</f>
        <v>100</v>
      </c>
      <c r="C19" s="20">
        <f t="shared" si="8"/>
        <v>101.25970149253732</v>
      </c>
      <c r="D19" s="20">
        <f t="shared" si="8"/>
        <v>105.80298507462686</v>
      </c>
      <c r="E19" s="20">
        <f t="shared" si="8"/>
        <v>109.36119402985075</v>
      </c>
      <c r="F19" s="20">
        <f t="shared" si="8"/>
        <v>114.11940298507463</v>
      </c>
      <c r="G19" s="20">
        <f t="shared" si="8"/>
        <v>121.5865671641791</v>
      </c>
      <c r="H19" s="20">
        <f t="shared" si="8"/>
        <v>126.27014925373135</v>
      </c>
      <c r="I19" s="20">
        <f t="shared" si="8"/>
        <v>133.45970149253731</v>
      </c>
      <c r="J19" s="20">
        <f t="shared" si="8"/>
        <v>141.50149253731342</v>
      </c>
      <c r="K19" s="20">
        <f t="shared" si="8"/>
        <v>146.84179104477613</v>
      </c>
      <c r="L19" s="20">
        <f t="shared" ref="L19" si="9">L10*100/$B10</f>
        <v>150.40447761194031</v>
      </c>
      <c r="M19" s="20" t="s">
        <v>140</v>
      </c>
      <c r="N19" s="79"/>
    </row>
    <row r="20" spans="1:14" ht="14.5" customHeight="1">
      <c r="A20" s="109" t="s">
        <v>54</v>
      </c>
      <c r="B20" s="11">
        <f t="shared" ref="B20:K20" si="10">B11*100/$B11</f>
        <v>100</v>
      </c>
      <c r="C20" s="11">
        <f t="shared" si="10"/>
        <v>101.39770543357987</v>
      </c>
      <c r="D20" s="11">
        <f t="shared" si="10"/>
        <v>106.93611321414012</v>
      </c>
      <c r="E20" s="11">
        <f t="shared" si="10"/>
        <v>111.74072564207093</v>
      </c>
      <c r="F20" s="11">
        <f t="shared" si="10"/>
        <v>116.28326830120552</v>
      </c>
      <c r="G20" s="11">
        <f t="shared" si="10"/>
        <v>128.94997379302313</v>
      </c>
      <c r="H20" s="11">
        <f t="shared" si="10"/>
        <v>138.67567410168306</v>
      </c>
      <c r="I20" s="11">
        <f t="shared" si="10"/>
        <v>146.54941471084967</v>
      </c>
      <c r="J20" s="11">
        <f t="shared" si="10"/>
        <v>152.53625298468347</v>
      </c>
      <c r="K20" s="11">
        <f t="shared" si="10"/>
        <v>163.21122823364976</v>
      </c>
      <c r="L20" s="11">
        <f t="shared" ref="L20" si="11">L11*100/$B11</f>
        <v>168.13813988701881</v>
      </c>
      <c r="M20" s="11" t="s">
        <v>140</v>
      </c>
      <c r="N20" s="79"/>
    </row>
    <row r="21" spans="1:14" ht="14.5" customHeight="1">
      <c r="A21" s="18" t="s">
        <v>119</v>
      </c>
      <c r="B21" s="20">
        <f t="shared" ref="B21:K21" si="12">B12*100/$B12</f>
        <v>100</v>
      </c>
      <c r="C21" s="20">
        <f t="shared" si="12"/>
        <v>105.51229841993811</v>
      </c>
      <c r="D21" s="20">
        <f t="shared" si="12"/>
        <v>115.05782700765597</v>
      </c>
      <c r="E21" s="20">
        <f t="shared" si="12"/>
        <v>118.26681870011403</v>
      </c>
      <c r="F21" s="20">
        <f t="shared" si="12"/>
        <v>125.62632350545691</v>
      </c>
      <c r="G21" s="20">
        <f t="shared" si="12"/>
        <v>142.98745724059293</v>
      </c>
      <c r="H21" s="20">
        <f t="shared" si="12"/>
        <v>150.29809415214206</v>
      </c>
      <c r="I21" s="20">
        <f t="shared" si="12"/>
        <v>159.42661671281968</v>
      </c>
      <c r="J21" s="20">
        <f t="shared" si="12"/>
        <v>164.68480208503013</v>
      </c>
      <c r="K21" s="20">
        <f t="shared" si="12"/>
        <v>173.2171363414237</v>
      </c>
      <c r="L21" s="20">
        <f t="shared" ref="L21" si="13">L12*100/$B12</f>
        <v>179.54389965792475</v>
      </c>
      <c r="M21" s="20" t="s">
        <v>140</v>
      </c>
      <c r="N21" s="84"/>
    </row>
    <row r="22" spans="1:14" ht="14.5" customHeight="1">
      <c r="A22" s="16" t="s">
        <v>55</v>
      </c>
      <c r="B22" s="11">
        <f t="shared" ref="B22:K22" si="14">B13*100/$B13</f>
        <v>100</v>
      </c>
      <c r="C22" s="11">
        <f t="shared" si="14"/>
        <v>101.11524163568774</v>
      </c>
      <c r="D22" s="11">
        <f t="shared" si="14"/>
        <v>111.29455499671988</v>
      </c>
      <c r="E22" s="11">
        <f t="shared" si="14"/>
        <v>114.86988847583643</v>
      </c>
      <c r="F22" s="11">
        <f t="shared" si="14"/>
        <v>121.50666958233107</v>
      </c>
      <c r="G22" s="11">
        <f t="shared" si="14"/>
        <v>135.73146730811283</v>
      </c>
      <c r="H22" s="11">
        <f t="shared" si="14"/>
        <v>145.50623223267002</v>
      </c>
      <c r="I22" s="11">
        <f t="shared" si="14"/>
        <v>152.91930898753554</v>
      </c>
      <c r="J22" s="11">
        <f t="shared" si="14"/>
        <v>164.33413514104527</v>
      </c>
      <c r="K22" s="11">
        <f t="shared" si="14"/>
        <v>174.32757489612945</v>
      </c>
      <c r="L22" s="11">
        <f t="shared" ref="L22" si="15">L13*100/$B13</f>
        <v>182.09053137983818</v>
      </c>
      <c r="M22" s="11" t="s">
        <v>140</v>
      </c>
      <c r="N22" s="84"/>
    </row>
    <row r="23" spans="1:14" ht="14.5" customHeight="1">
      <c r="A23" s="111" t="s">
        <v>22</v>
      </c>
      <c r="B23" s="20">
        <f t="shared" ref="B23:K23" si="16">B14*100/$B14</f>
        <v>100</v>
      </c>
      <c r="C23" s="20">
        <f t="shared" si="16"/>
        <v>115.09556203433755</v>
      </c>
      <c r="D23" s="20">
        <f t="shared" si="16"/>
        <v>127.31690078628854</v>
      </c>
      <c r="E23" s="20">
        <f t="shared" si="16"/>
        <v>141.95894808139707</v>
      </c>
      <c r="F23" s="20">
        <f t="shared" si="16"/>
        <v>157.44618193597785</v>
      </c>
      <c r="G23" s="20">
        <f t="shared" si="16"/>
        <v>175.77230026209617</v>
      </c>
      <c r="H23" s="20">
        <f t="shared" si="16"/>
        <v>190.71472744942133</v>
      </c>
      <c r="I23" s="20">
        <f t="shared" si="16"/>
        <v>206.95585593544777</v>
      </c>
      <c r="J23" s="20">
        <f t="shared" si="16"/>
        <v>221.18267220308036</v>
      </c>
      <c r="K23" s="20">
        <f t="shared" si="16"/>
        <v>237.43852519362724</v>
      </c>
      <c r="L23" s="20">
        <f t="shared" ref="L23" si="17">L14*100/$B14</f>
        <v>250.56394852313218</v>
      </c>
      <c r="M23" s="20" t="s">
        <v>140</v>
      </c>
      <c r="N23" s="84"/>
    </row>
    <row r="24" spans="1:14" s="98" customFormat="1" ht="14.5" customHeight="1">
      <c r="A24" s="75"/>
      <c r="B24" s="229" t="s">
        <v>271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</row>
    <row r="25" spans="1:14" s="98" customFormat="1" ht="14.5" customHeight="1">
      <c r="A25" s="21" t="s">
        <v>20</v>
      </c>
      <c r="B25" s="11">
        <f>B7*100/B$7</f>
        <v>100</v>
      </c>
      <c r="C25" s="11">
        <f t="shared" ref="C25:L25" si="18">C7*100/C$7</f>
        <v>100</v>
      </c>
      <c r="D25" s="11">
        <f t="shared" si="18"/>
        <v>100</v>
      </c>
      <c r="E25" s="11">
        <f t="shared" si="18"/>
        <v>100</v>
      </c>
      <c r="F25" s="11">
        <f t="shared" si="18"/>
        <v>100</v>
      </c>
      <c r="G25" s="11">
        <f t="shared" si="18"/>
        <v>100</v>
      </c>
      <c r="H25" s="11">
        <f t="shared" si="18"/>
        <v>100</v>
      </c>
      <c r="I25" s="11">
        <f t="shared" si="18"/>
        <v>100</v>
      </c>
      <c r="J25" s="11">
        <f t="shared" si="18"/>
        <v>100</v>
      </c>
      <c r="K25" s="11">
        <f t="shared" si="18"/>
        <v>100</v>
      </c>
      <c r="L25" s="11">
        <f t="shared" si="18"/>
        <v>100</v>
      </c>
      <c r="M25" s="110">
        <f>L25-B25</f>
        <v>0</v>
      </c>
    </row>
    <row r="26" spans="1:14" s="98" customFormat="1" ht="14.5" customHeight="1">
      <c r="A26" s="196" t="s">
        <v>21</v>
      </c>
      <c r="B26" s="106">
        <f t="shared" ref="B26:L26" si="19">B8*100/B$7</f>
        <v>37.228260869565219</v>
      </c>
      <c r="C26" s="106">
        <f t="shared" si="19"/>
        <v>36.245598276784364</v>
      </c>
      <c r="D26" s="105">
        <f t="shared" si="19"/>
        <v>35.064700324528609</v>
      </c>
      <c r="E26" s="105">
        <f t="shared" si="19"/>
        <v>34.844610184321958</v>
      </c>
      <c r="F26" s="105">
        <f t="shared" si="19"/>
        <v>34.300738094002583</v>
      </c>
      <c r="G26" s="105">
        <f t="shared" si="19"/>
        <v>33.6781232504472</v>
      </c>
      <c r="H26" s="105">
        <f t="shared" si="19"/>
        <v>33.682997490603228</v>
      </c>
      <c r="I26" s="105">
        <f t="shared" si="19"/>
        <v>33.431207286051539</v>
      </c>
      <c r="J26" s="105">
        <f t="shared" si="19"/>
        <v>33.964668936336338</v>
      </c>
      <c r="K26" s="105">
        <f t="shared" si="19"/>
        <v>34.08048182166997</v>
      </c>
      <c r="L26" s="105">
        <f t="shared" si="19"/>
        <v>34.060207162546021</v>
      </c>
      <c r="M26" s="86">
        <f t="shared" ref="M26:M32" si="20">L26-B26</f>
        <v>-3.1680537070191974</v>
      </c>
    </row>
    <row r="27" spans="1:14" s="98" customFormat="1" ht="14.5" customHeight="1">
      <c r="A27" s="195" t="s">
        <v>75</v>
      </c>
      <c r="B27" s="62">
        <f t="shared" ref="B27:L27" si="21">B9*100/B$7</f>
        <v>16.213866358577761</v>
      </c>
      <c r="C27" s="62">
        <f t="shared" si="21"/>
        <v>16.276435369401479</v>
      </c>
      <c r="D27" s="104">
        <f t="shared" si="21"/>
        <v>16.193293075353626</v>
      </c>
      <c r="E27" s="104">
        <f t="shared" si="21"/>
        <v>16.334810756193978</v>
      </c>
      <c r="F27" s="104">
        <f t="shared" si="21"/>
        <v>16.386329322866089</v>
      </c>
      <c r="G27" s="104">
        <f t="shared" si="21"/>
        <v>16.345317912234467</v>
      </c>
      <c r="H27" s="104">
        <f t="shared" si="21"/>
        <v>16.211780163918537</v>
      </c>
      <c r="I27" s="104">
        <f t="shared" si="21"/>
        <v>16.185396582680784</v>
      </c>
      <c r="J27" s="104">
        <f t="shared" si="21"/>
        <v>15.956198820001417</v>
      </c>
      <c r="K27" s="104">
        <f t="shared" si="21"/>
        <v>15.702665694391658</v>
      </c>
      <c r="L27" s="104">
        <f t="shared" si="21"/>
        <v>15.736608120729748</v>
      </c>
      <c r="M27" s="87">
        <f t="shared" si="20"/>
        <v>-0.47725823784801236</v>
      </c>
    </row>
    <row r="28" spans="1:14" s="98" customFormat="1" ht="14.5" customHeight="1">
      <c r="A28" s="196" t="s">
        <v>118</v>
      </c>
      <c r="B28" s="106">
        <f t="shared" ref="B28:L28" si="22">B10*100/B$7</f>
        <v>19.746769782137132</v>
      </c>
      <c r="C28" s="106">
        <f t="shared" si="22"/>
        <v>19.407344262670239</v>
      </c>
      <c r="D28" s="105">
        <f t="shared" si="22"/>
        <v>19.413657588081445</v>
      </c>
      <c r="E28" s="105">
        <f t="shared" si="22"/>
        <v>19.081150619007193</v>
      </c>
      <c r="F28" s="105">
        <f t="shared" si="22"/>
        <v>18.893427330975978</v>
      </c>
      <c r="G28" s="105">
        <f t="shared" si="22"/>
        <v>18.539683840163132</v>
      </c>
      <c r="H28" s="105">
        <f t="shared" si="22"/>
        <v>18.222959365004147</v>
      </c>
      <c r="I28" s="105">
        <f t="shared" si="22"/>
        <v>18.182187889521725</v>
      </c>
      <c r="J28" s="105">
        <f t="shared" si="22"/>
        <v>18.143195870961815</v>
      </c>
      <c r="K28" s="105">
        <f t="shared" si="22"/>
        <v>17.890830004018817</v>
      </c>
      <c r="L28" s="105">
        <f t="shared" si="22"/>
        <v>17.658583086690392</v>
      </c>
      <c r="M28" s="86">
        <f t="shared" si="20"/>
        <v>-2.0881866954467405</v>
      </c>
    </row>
    <row r="29" spans="1:14" s="98" customFormat="1" ht="14.5" customHeight="1">
      <c r="A29" s="195" t="s">
        <v>54</v>
      </c>
      <c r="B29" s="62">
        <f t="shared" ref="B29:L29" si="23">B11*100/B$7</f>
        <v>5.0607728944638311</v>
      </c>
      <c r="C29" s="62">
        <f t="shared" si="23"/>
        <v>4.9805623335497842</v>
      </c>
      <c r="D29" s="104">
        <f t="shared" si="23"/>
        <v>5.0286872338386122</v>
      </c>
      <c r="E29" s="104">
        <f t="shared" si="23"/>
        <v>4.9965885594345867</v>
      </c>
      <c r="F29" s="104">
        <f t="shared" si="23"/>
        <v>4.9338878304681844</v>
      </c>
      <c r="G29" s="104">
        <f t="shared" si="23"/>
        <v>5.0391672242477208</v>
      </c>
      <c r="H29" s="104">
        <f t="shared" si="23"/>
        <v>5.1290777697601531</v>
      </c>
      <c r="I29" s="104">
        <f t="shared" si="23"/>
        <v>5.1168285585891509</v>
      </c>
      <c r="J29" s="104">
        <f t="shared" si="23"/>
        <v>5.012410461914139</v>
      </c>
      <c r="K29" s="104">
        <f t="shared" si="23"/>
        <v>5.096260681235032</v>
      </c>
      <c r="L29" s="104">
        <f t="shared" si="23"/>
        <v>5.0592030673094275</v>
      </c>
      <c r="M29" s="87">
        <f t="shared" si="20"/>
        <v>-1.5698271544035691E-3</v>
      </c>
    </row>
    <row r="30" spans="1:14" s="98" customFormat="1" ht="14.5" customHeight="1">
      <c r="A30" s="196" t="s">
        <v>119</v>
      </c>
      <c r="B30" s="106">
        <f t="shared" ref="B30:L30" si="24">B12*100/B$7</f>
        <v>9.046673111383571</v>
      </c>
      <c r="C30" s="106">
        <f t="shared" si="24"/>
        <v>9.2645725286702003</v>
      </c>
      <c r="D30" s="105">
        <f t="shared" si="24"/>
        <v>9.6720480904846013</v>
      </c>
      <c r="E30" s="105">
        <f t="shared" si="24"/>
        <v>9.4535965958510637</v>
      </c>
      <c r="F30" s="105">
        <f t="shared" si="24"/>
        <v>9.5285044638996172</v>
      </c>
      <c r="G30" s="105">
        <f t="shared" si="24"/>
        <v>9.9886663116354644</v>
      </c>
      <c r="H30" s="105">
        <f t="shared" si="24"/>
        <v>9.9372112308968124</v>
      </c>
      <c r="I30" s="105">
        <f t="shared" si="24"/>
        <v>9.9506088993450437</v>
      </c>
      <c r="J30" s="105">
        <f t="shared" si="24"/>
        <v>9.6738450232803803</v>
      </c>
      <c r="K30" s="105">
        <f t="shared" si="24"/>
        <v>9.6686203090307004</v>
      </c>
      <c r="L30" s="105">
        <f t="shared" si="24"/>
        <v>9.6573634526857361</v>
      </c>
      <c r="M30" s="86">
        <f t="shared" si="20"/>
        <v>0.61069034130216515</v>
      </c>
    </row>
    <row r="31" spans="1:14" s="98" customFormat="1" ht="14.5" customHeight="1">
      <c r="A31" s="195" t="s">
        <v>55</v>
      </c>
      <c r="B31" s="62">
        <f t="shared" ref="B31:L31" si="25">B13*100/B$7</f>
        <v>2.6955814392153163</v>
      </c>
      <c r="C31" s="62">
        <f t="shared" si="25"/>
        <v>2.6454678341662401</v>
      </c>
      <c r="D31" s="104">
        <f t="shared" si="25"/>
        <v>2.7876596968327649</v>
      </c>
      <c r="E31" s="104">
        <f t="shared" si="25"/>
        <v>2.7359232503997375</v>
      </c>
      <c r="F31" s="104">
        <f t="shared" si="25"/>
        <v>2.7460457484846463</v>
      </c>
      <c r="G31" s="104">
        <f t="shared" si="25"/>
        <v>2.8252290634003798</v>
      </c>
      <c r="H31" s="104">
        <f t="shared" si="25"/>
        <v>2.8665280933969477</v>
      </c>
      <c r="I31" s="104">
        <f t="shared" si="25"/>
        <v>2.8439025679712233</v>
      </c>
      <c r="J31" s="104">
        <f t="shared" si="25"/>
        <v>2.8763183125599232</v>
      </c>
      <c r="K31" s="104">
        <f t="shared" si="25"/>
        <v>2.899367718166328</v>
      </c>
      <c r="L31" s="104">
        <f t="shared" si="25"/>
        <v>2.9183598726393685</v>
      </c>
      <c r="M31" s="87">
        <f t="shared" si="20"/>
        <v>0.22277843342405212</v>
      </c>
    </row>
    <row r="32" spans="1:14" s="98" customFormat="1" ht="14.5" customHeight="1">
      <c r="A32" s="196" t="s">
        <v>22</v>
      </c>
      <c r="B32" s="106">
        <f t="shared" ref="B32:L32" si="26">B14*100/B$7</f>
        <v>10.008075544657173</v>
      </c>
      <c r="C32" s="106">
        <f t="shared" si="26"/>
        <v>11.180019394757695</v>
      </c>
      <c r="D32" s="106">
        <f t="shared" si="26"/>
        <v>11.839953990880336</v>
      </c>
      <c r="E32" s="106">
        <f t="shared" si="26"/>
        <v>12.553320034791485</v>
      </c>
      <c r="F32" s="106">
        <f t="shared" si="26"/>
        <v>13.2110672093029</v>
      </c>
      <c r="G32" s="106">
        <f t="shared" si="26"/>
        <v>13.583812397871634</v>
      </c>
      <c r="H32" s="106">
        <f t="shared" si="26"/>
        <v>13.949445886420179</v>
      </c>
      <c r="I32" s="106">
        <f t="shared" si="26"/>
        <v>14.289868215840533</v>
      </c>
      <c r="J32" s="106">
        <f t="shared" si="26"/>
        <v>14.373362574945986</v>
      </c>
      <c r="K32" s="106">
        <f t="shared" si="26"/>
        <v>14.661773771487489</v>
      </c>
      <c r="L32" s="106">
        <f t="shared" si="26"/>
        <v>14.909675237399306</v>
      </c>
      <c r="M32" s="38">
        <f t="shared" si="20"/>
        <v>4.901599692742133</v>
      </c>
    </row>
    <row r="33" spans="1:13" ht="20.149999999999999" customHeight="1">
      <c r="A33" s="231" t="s">
        <v>249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</row>
    <row r="34" spans="1:13" s="92" customFormat="1">
      <c r="A34" s="232" t="s">
        <v>250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>
      <c r="A35" s="231" t="s">
        <v>142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</row>
  </sheetData>
  <mergeCells count="6">
    <mergeCell ref="B6:M6"/>
    <mergeCell ref="B15:M15"/>
    <mergeCell ref="A33:M33"/>
    <mergeCell ref="A34:M34"/>
    <mergeCell ref="A35:M35"/>
    <mergeCell ref="B24:M24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>
      <selection activeCell="B1" sqref="B1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103</v>
      </c>
      <c r="B3" s="22"/>
    </row>
    <row r="4" spans="1:13" ht="14.5" customHeight="1"/>
    <row r="5" spans="1:13" s="34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34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>B11+B12+B13+B14+B15+B16+B17+B18+B19+B20+B22+B23+B24+B25+B26+B27</f>
        <v>439398</v>
      </c>
      <c r="C9" s="17">
        <f t="shared" ref="C9:G9" si="0">C11+C12+C13+C14+C15+C16+C17+C18+C19+C20+C22+C23+C24+C25+C26+C27</f>
        <v>24868</v>
      </c>
      <c r="D9" s="17">
        <f t="shared" si="0"/>
        <v>177969</v>
      </c>
      <c r="E9" s="17">
        <f t="shared" si="0"/>
        <v>169407</v>
      </c>
      <c r="F9" s="17">
        <f t="shared" si="0"/>
        <v>16422</v>
      </c>
      <c r="G9" s="17">
        <f t="shared" si="0"/>
        <v>50732</v>
      </c>
      <c r="H9" s="17">
        <f t="shared" ref="H9:H21" si="1">SUM(I9:M9)</f>
        <v>31273</v>
      </c>
      <c r="I9" s="17">
        <v>12572</v>
      </c>
      <c r="J9" s="17">
        <v>2367</v>
      </c>
      <c r="K9" s="17">
        <v>5109</v>
      </c>
      <c r="L9" s="17">
        <v>1987</v>
      </c>
      <c r="M9" s="17">
        <v>9238</v>
      </c>
    </row>
    <row r="10" spans="1:13" ht="14.5" customHeight="1">
      <c r="A10" s="18" t="s">
        <v>19</v>
      </c>
      <c r="B10" s="20">
        <f>SUM(B11:B20)</f>
        <v>340311</v>
      </c>
      <c r="C10" s="20">
        <f t="shared" ref="C10:G10" si="2">SUM(C11:C20)</f>
        <v>19196</v>
      </c>
      <c r="D10" s="20">
        <f t="shared" si="2"/>
        <v>123282</v>
      </c>
      <c r="E10" s="20">
        <f t="shared" si="2"/>
        <v>152746</v>
      </c>
      <c r="F10" s="20">
        <f t="shared" si="2"/>
        <v>12611</v>
      </c>
      <c r="G10" s="19">
        <f t="shared" si="2"/>
        <v>32476</v>
      </c>
      <c r="H10" s="20">
        <f t="shared" si="1"/>
        <v>24176</v>
      </c>
      <c r="I10" s="19">
        <v>9275</v>
      </c>
      <c r="J10" s="19">
        <v>1933</v>
      </c>
      <c r="K10" s="19">
        <v>4418</v>
      </c>
      <c r="L10" s="19">
        <v>1439</v>
      </c>
      <c r="M10" s="19">
        <v>7111</v>
      </c>
    </row>
    <row r="11" spans="1:13" ht="14.5" customHeight="1">
      <c r="A11" s="39" t="s">
        <v>3</v>
      </c>
      <c r="B11" s="11">
        <f>SUM(C11:G11)</f>
        <v>13921</v>
      </c>
      <c r="C11" s="17">
        <v>1009</v>
      </c>
      <c r="D11" s="17">
        <v>6077</v>
      </c>
      <c r="E11" s="17">
        <v>5348</v>
      </c>
      <c r="F11" s="17">
        <v>305</v>
      </c>
      <c r="G11" s="17">
        <v>1182</v>
      </c>
      <c r="H11" s="1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20">
        <f t="shared" ref="B12:B27" si="3">SUM(C12:G12)</f>
        <v>11024</v>
      </c>
      <c r="C12" s="19">
        <v>1006</v>
      </c>
      <c r="D12" s="19">
        <v>5362</v>
      </c>
      <c r="E12" s="19">
        <v>2726</v>
      </c>
      <c r="F12" s="19">
        <v>317</v>
      </c>
      <c r="G12" s="19">
        <v>1613</v>
      </c>
      <c r="H12" s="20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1">
        <f t="shared" si="3"/>
        <v>38868</v>
      </c>
      <c r="C13" s="17">
        <v>2440</v>
      </c>
      <c r="D13" s="17">
        <v>14965</v>
      </c>
      <c r="E13" s="17">
        <v>16939</v>
      </c>
      <c r="F13" s="17">
        <v>1728</v>
      </c>
      <c r="G13" s="17">
        <v>2796</v>
      </c>
      <c r="H13" s="11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20">
        <f t="shared" si="3"/>
        <v>4088</v>
      </c>
      <c r="C14" s="19">
        <v>298</v>
      </c>
      <c r="D14" s="19">
        <v>1394</v>
      </c>
      <c r="E14" s="19">
        <v>1470</v>
      </c>
      <c r="F14" s="19">
        <v>261</v>
      </c>
      <c r="G14" s="19">
        <v>665</v>
      </c>
      <c r="H14" s="20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1">
        <f t="shared" si="3"/>
        <v>85318</v>
      </c>
      <c r="C15" s="17">
        <v>6697</v>
      </c>
      <c r="D15" s="17">
        <v>28941</v>
      </c>
      <c r="E15" s="17">
        <v>38734</v>
      </c>
      <c r="F15" s="17">
        <v>4681</v>
      </c>
      <c r="G15" s="17">
        <v>6265</v>
      </c>
      <c r="H15" s="11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20">
        <f t="shared" si="3"/>
        <v>37565</v>
      </c>
      <c r="C16" s="19">
        <v>2583</v>
      </c>
      <c r="D16" s="19">
        <v>12048</v>
      </c>
      <c r="E16" s="19">
        <v>15915</v>
      </c>
      <c r="F16" s="19">
        <v>2381</v>
      </c>
      <c r="G16" s="19">
        <v>4638</v>
      </c>
      <c r="H16" s="20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3" ht="14.5" customHeight="1">
      <c r="A17" s="39" t="s">
        <v>9</v>
      </c>
      <c r="B17" s="11">
        <f t="shared" si="3"/>
        <v>23630</v>
      </c>
      <c r="C17" s="17">
        <v>1169</v>
      </c>
      <c r="D17" s="17">
        <v>8066</v>
      </c>
      <c r="E17" s="17">
        <v>11494</v>
      </c>
      <c r="F17" s="17">
        <v>427</v>
      </c>
      <c r="G17" s="17">
        <v>2474</v>
      </c>
      <c r="H17" s="11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3" ht="14.5" customHeight="1">
      <c r="A18" s="40" t="s">
        <v>10</v>
      </c>
      <c r="B18" s="20">
        <f t="shared" si="3"/>
        <v>58272</v>
      </c>
      <c r="C18" s="19">
        <v>2295</v>
      </c>
      <c r="D18" s="19">
        <v>22708</v>
      </c>
      <c r="E18" s="19">
        <v>28864</v>
      </c>
      <c r="F18" s="19">
        <v>1375</v>
      </c>
      <c r="G18" s="19">
        <v>3030</v>
      </c>
      <c r="H18" s="20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3" ht="14.5" customHeight="1">
      <c r="A19" s="39" t="s">
        <v>11</v>
      </c>
      <c r="B19" s="11">
        <f t="shared" si="3"/>
        <v>62878</v>
      </c>
      <c r="C19" s="17">
        <v>1397</v>
      </c>
      <c r="D19" s="17">
        <v>22010</v>
      </c>
      <c r="E19" s="17">
        <v>28971</v>
      </c>
      <c r="F19" s="17">
        <v>1061</v>
      </c>
      <c r="G19" s="17">
        <v>9439</v>
      </c>
      <c r="H19" s="11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3" ht="14.5" customHeight="1">
      <c r="A20" s="40" t="s">
        <v>12</v>
      </c>
      <c r="B20" s="20">
        <f t="shared" si="3"/>
        <v>4747</v>
      </c>
      <c r="C20" s="19">
        <v>302</v>
      </c>
      <c r="D20" s="19">
        <v>1711</v>
      </c>
      <c r="E20" s="19">
        <v>2285</v>
      </c>
      <c r="F20" s="19">
        <v>75</v>
      </c>
      <c r="G20" s="19">
        <v>374</v>
      </c>
      <c r="H20" s="20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3" ht="14.5" customHeight="1">
      <c r="A21" s="16" t="s">
        <v>41</v>
      </c>
      <c r="B21" s="11">
        <f>SUM(B22:B27)</f>
        <v>99087</v>
      </c>
      <c r="C21" s="11">
        <f t="shared" ref="C21:G21" si="4">SUM(C22:C27)</f>
        <v>5672</v>
      </c>
      <c r="D21" s="11">
        <f t="shared" si="4"/>
        <v>54687</v>
      </c>
      <c r="E21" s="11">
        <f t="shared" si="4"/>
        <v>16661</v>
      </c>
      <c r="F21" s="11">
        <f t="shared" si="4"/>
        <v>3811</v>
      </c>
      <c r="G21" s="11">
        <f t="shared" si="4"/>
        <v>18256</v>
      </c>
      <c r="H21" s="11">
        <f t="shared" si="1"/>
        <v>7097</v>
      </c>
      <c r="I21" s="17">
        <v>3297</v>
      </c>
      <c r="J21" s="17">
        <v>434</v>
      </c>
      <c r="K21" s="17">
        <v>691</v>
      </c>
      <c r="L21" s="17">
        <v>548</v>
      </c>
      <c r="M21" s="17">
        <v>2127</v>
      </c>
    </row>
    <row r="22" spans="1:13" ht="14.5" customHeight="1">
      <c r="A22" s="40" t="s">
        <v>13</v>
      </c>
      <c r="B22" s="20">
        <f t="shared" si="3"/>
        <v>20445</v>
      </c>
      <c r="C22" s="19">
        <v>1060</v>
      </c>
      <c r="D22" s="19">
        <v>8040</v>
      </c>
      <c r="E22" s="19">
        <v>3305</v>
      </c>
      <c r="F22" s="19">
        <v>1216</v>
      </c>
      <c r="G22" s="19">
        <v>6824</v>
      </c>
      <c r="H22" s="20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3" ht="14.5" customHeight="1">
      <c r="A23" s="39" t="s">
        <v>14</v>
      </c>
      <c r="B23" s="11">
        <f t="shared" si="3"/>
        <v>15703</v>
      </c>
      <c r="C23" s="17">
        <v>732</v>
      </c>
      <c r="D23" s="17">
        <v>9426</v>
      </c>
      <c r="E23" s="17">
        <v>2505</v>
      </c>
      <c r="F23" s="17">
        <v>294</v>
      </c>
      <c r="G23" s="17">
        <v>2746</v>
      </c>
      <c r="H23" s="11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3" ht="14.5" customHeight="1">
      <c r="A24" s="40" t="s">
        <v>15</v>
      </c>
      <c r="B24" s="20">
        <f t="shared" si="3"/>
        <v>9642</v>
      </c>
      <c r="C24" s="19">
        <v>560</v>
      </c>
      <c r="D24" s="19">
        <v>5826</v>
      </c>
      <c r="E24" s="19">
        <v>1286</v>
      </c>
      <c r="F24" s="19">
        <v>508</v>
      </c>
      <c r="G24" s="19">
        <v>1462</v>
      </c>
      <c r="H24" s="20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3" ht="14.5" customHeight="1">
      <c r="A25" s="39" t="s">
        <v>16</v>
      </c>
      <c r="B25" s="11">
        <f t="shared" si="3"/>
        <v>26527</v>
      </c>
      <c r="C25" s="17">
        <v>2028</v>
      </c>
      <c r="D25" s="17">
        <v>16734</v>
      </c>
      <c r="E25" s="17">
        <v>3526</v>
      </c>
      <c r="F25" s="17">
        <v>672</v>
      </c>
      <c r="G25" s="17">
        <v>3567</v>
      </c>
      <c r="H25" s="11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3" ht="14.5" customHeight="1">
      <c r="A26" s="40" t="s">
        <v>17</v>
      </c>
      <c r="B26" s="20">
        <f t="shared" si="3"/>
        <v>14221</v>
      </c>
      <c r="C26" s="19">
        <v>529</v>
      </c>
      <c r="D26" s="19">
        <v>8761</v>
      </c>
      <c r="E26" s="19">
        <v>2126</v>
      </c>
      <c r="F26" s="19">
        <v>524</v>
      </c>
      <c r="G26" s="19">
        <v>2281</v>
      </c>
      <c r="H26" s="20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3" ht="14.5" customHeight="1">
      <c r="A27" s="39" t="s">
        <v>18</v>
      </c>
      <c r="B27" s="11">
        <f t="shared" si="3"/>
        <v>12549</v>
      </c>
      <c r="C27" s="11">
        <v>763</v>
      </c>
      <c r="D27" s="11">
        <v>5900</v>
      </c>
      <c r="E27" s="11">
        <v>3913</v>
      </c>
      <c r="F27" s="11">
        <v>597</v>
      </c>
      <c r="G27" s="11">
        <v>1376</v>
      </c>
      <c r="H27" s="11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</row>
    <row r="28" spans="1:13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B31+B32+B33+B34+B35+B36+B37+B38+B39+B40+B42+B43+B44+B45+B46+B47</f>
        <v>549913</v>
      </c>
      <c r="C29" s="17">
        <f t="shared" ref="C29:H29" si="5">C31+C32+C33+C34+C35+C36+C37+C38+C39+C40+C42+C43+C44+C45+C46+C47</f>
        <v>29981</v>
      </c>
      <c r="D29" s="17">
        <f t="shared" si="5"/>
        <v>215919</v>
      </c>
      <c r="E29" s="17">
        <f t="shared" si="5"/>
        <v>213927</v>
      </c>
      <c r="F29" s="17">
        <f t="shared" si="5"/>
        <v>21586</v>
      </c>
      <c r="G29" s="17">
        <f t="shared" si="5"/>
        <v>68500</v>
      </c>
      <c r="H29" s="17">
        <f t="shared" si="5"/>
        <v>55502</v>
      </c>
      <c r="I29" s="17">
        <v>21728</v>
      </c>
      <c r="J29" s="17">
        <v>5370</v>
      </c>
      <c r="K29" s="17">
        <v>9383</v>
      </c>
      <c r="L29" s="17">
        <v>5601</v>
      </c>
      <c r="M29" s="17">
        <v>13420</v>
      </c>
    </row>
    <row r="30" spans="1:13" ht="14.5" customHeight="1">
      <c r="A30" s="18" t="s">
        <v>19</v>
      </c>
      <c r="B30" s="20">
        <f>SUM(B31:B40)</f>
        <v>432480</v>
      </c>
      <c r="C30" s="20">
        <f t="shared" ref="C30:H30" si="6">SUM(C31:C40)</f>
        <v>23044</v>
      </c>
      <c r="D30" s="20">
        <f t="shared" si="6"/>
        <v>152221</v>
      </c>
      <c r="E30" s="20">
        <f t="shared" si="6"/>
        <v>193865</v>
      </c>
      <c r="F30" s="20">
        <f t="shared" si="6"/>
        <v>16207</v>
      </c>
      <c r="G30" s="19">
        <f t="shared" si="6"/>
        <v>47143</v>
      </c>
      <c r="H30" s="19">
        <f t="shared" si="6"/>
        <v>43704</v>
      </c>
      <c r="I30" s="19">
        <v>17126</v>
      </c>
      <c r="J30" s="19">
        <v>4418</v>
      </c>
      <c r="K30" s="19">
        <v>8049</v>
      </c>
      <c r="L30" s="19">
        <v>3500</v>
      </c>
      <c r="M30" s="19">
        <v>10611</v>
      </c>
    </row>
    <row r="31" spans="1:13" ht="14.5" customHeight="1">
      <c r="A31" s="39" t="s">
        <v>3</v>
      </c>
      <c r="B31" s="11">
        <f t="shared" ref="B31:B40" si="7">SUM(C31:G31)</f>
        <v>17478</v>
      </c>
      <c r="C31" s="17">
        <v>1178</v>
      </c>
      <c r="D31" s="17">
        <v>7105</v>
      </c>
      <c r="E31" s="17">
        <v>6483</v>
      </c>
      <c r="F31" s="17">
        <v>451</v>
      </c>
      <c r="G31" s="17">
        <v>2261</v>
      </c>
      <c r="H31" s="11">
        <v>1714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3" ht="14.5" customHeight="1">
      <c r="A32" s="40" t="s">
        <v>4</v>
      </c>
      <c r="B32" s="20">
        <f t="shared" si="7"/>
        <v>12854</v>
      </c>
      <c r="C32" s="19">
        <v>1087</v>
      </c>
      <c r="D32" s="19">
        <v>6217</v>
      </c>
      <c r="E32" s="19">
        <v>3152</v>
      </c>
      <c r="F32" s="19">
        <v>585</v>
      </c>
      <c r="G32" s="19">
        <v>1813</v>
      </c>
      <c r="H32" s="20">
        <v>475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7"/>
        <v>47550</v>
      </c>
      <c r="C33" s="17">
        <v>2878</v>
      </c>
      <c r="D33" s="17">
        <v>17919</v>
      </c>
      <c r="E33" s="17">
        <v>20280</v>
      </c>
      <c r="F33" s="17">
        <v>1859</v>
      </c>
      <c r="G33" s="17">
        <v>4614</v>
      </c>
      <c r="H33" s="11">
        <v>8794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f t="shared" si="7"/>
        <v>4507</v>
      </c>
      <c r="C34" s="19">
        <v>330</v>
      </c>
      <c r="D34" s="19">
        <v>2075</v>
      </c>
      <c r="E34" s="19">
        <v>1353</v>
      </c>
      <c r="F34" s="19">
        <v>166</v>
      </c>
      <c r="G34" s="19">
        <v>583</v>
      </c>
      <c r="H34" s="20">
        <v>202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7"/>
        <v>104113</v>
      </c>
      <c r="C35" s="17">
        <v>7249</v>
      </c>
      <c r="D35" s="17">
        <v>32909</v>
      </c>
      <c r="E35" s="17">
        <v>47821</v>
      </c>
      <c r="F35" s="17">
        <v>5520</v>
      </c>
      <c r="G35" s="17">
        <v>10614</v>
      </c>
      <c r="H35" s="11">
        <v>6928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7"/>
        <v>45669</v>
      </c>
      <c r="C36" s="19">
        <v>2680</v>
      </c>
      <c r="D36" s="19">
        <v>19356</v>
      </c>
      <c r="E36" s="19">
        <v>15195</v>
      </c>
      <c r="F36" s="19">
        <v>2652</v>
      </c>
      <c r="G36" s="19">
        <v>5786</v>
      </c>
      <c r="H36" s="20">
        <v>5464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7"/>
        <v>28831</v>
      </c>
      <c r="C37" s="17">
        <v>1561</v>
      </c>
      <c r="D37" s="17">
        <v>8804</v>
      </c>
      <c r="E37" s="17">
        <v>14094</v>
      </c>
      <c r="F37" s="17">
        <v>623</v>
      </c>
      <c r="G37" s="17">
        <v>3749</v>
      </c>
      <c r="H37" s="11">
        <v>1854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f t="shared" si="7"/>
        <v>81411</v>
      </c>
      <c r="C38" s="19">
        <v>2921</v>
      </c>
      <c r="D38" s="19">
        <v>28130</v>
      </c>
      <c r="E38" s="19">
        <v>44156</v>
      </c>
      <c r="F38" s="19">
        <v>1511</v>
      </c>
      <c r="G38" s="19">
        <v>4693</v>
      </c>
      <c r="H38" s="20">
        <v>8457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7"/>
        <v>83949</v>
      </c>
      <c r="C39" s="17">
        <v>2816</v>
      </c>
      <c r="D39" s="17">
        <v>27610</v>
      </c>
      <c r="E39" s="17">
        <v>38366</v>
      </c>
      <c r="F39" s="17">
        <v>2586</v>
      </c>
      <c r="G39" s="17">
        <v>12571</v>
      </c>
      <c r="H39" s="11">
        <v>9543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7"/>
        <v>6118</v>
      </c>
      <c r="C40" s="19">
        <v>344</v>
      </c>
      <c r="D40" s="19">
        <v>2096</v>
      </c>
      <c r="E40" s="19">
        <v>2965</v>
      </c>
      <c r="F40" s="19">
        <v>254</v>
      </c>
      <c r="G40" s="19">
        <v>459</v>
      </c>
      <c r="H40" s="20">
        <v>273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</row>
    <row r="41" spans="1:13" ht="14.5" customHeight="1">
      <c r="A41" s="16" t="s">
        <v>41</v>
      </c>
      <c r="B41" s="11">
        <f>SUM(B42:B47)</f>
        <v>117433</v>
      </c>
      <c r="C41" s="11">
        <f t="shared" ref="C41:H41" si="8">SUM(C42:C47)</f>
        <v>6937</v>
      </c>
      <c r="D41" s="11">
        <f t="shared" si="8"/>
        <v>63698</v>
      </c>
      <c r="E41" s="11">
        <f t="shared" si="8"/>
        <v>20062</v>
      </c>
      <c r="F41" s="11">
        <f t="shared" si="8"/>
        <v>5379</v>
      </c>
      <c r="G41" s="11">
        <f t="shared" si="8"/>
        <v>21357</v>
      </c>
      <c r="H41" s="11">
        <f t="shared" si="8"/>
        <v>11798</v>
      </c>
      <c r="I41" s="17">
        <v>4602</v>
      </c>
      <c r="J41" s="17">
        <v>952</v>
      </c>
      <c r="K41" s="17">
        <v>1334</v>
      </c>
      <c r="L41" s="17">
        <v>2101</v>
      </c>
      <c r="M41" s="17">
        <v>2809</v>
      </c>
    </row>
    <row r="42" spans="1:13" ht="14.5" customHeight="1">
      <c r="A42" s="40" t="s">
        <v>13</v>
      </c>
      <c r="B42" s="20">
        <f t="shared" ref="B42:B47" si="9">SUM(C42:G42)</f>
        <v>26285</v>
      </c>
      <c r="C42" s="19">
        <v>1504</v>
      </c>
      <c r="D42" s="19">
        <v>11667</v>
      </c>
      <c r="E42" s="19">
        <v>5041</v>
      </c>
      <c r="F42" s="19">
        <v>2169</v>
      </c>
      <c r="G42" s="19">
        <v>5904</v>
      </c>
      <c r="H42" s="19">
        <v>2038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 t="shared" si="9"/>
        <v>18234</v>
      </c>
      <c r="C43" s="17">
        <v>767</v>
      </c>
      <c r="D43" s="17">
        <v>10426</v>
      </c>
      <c r="E43" s="17">
        <v>2705</v>
      </c>
      <c r="F43" s="17">
        <v>379</v>
      </c>
      <c r="G43" s="17">
        <v>3957</v>
      </c>
      <c r="H43" s="17">
        <v>1671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si="9"/>
        <v>11284</v>
      </c>
      <c r="C44" s="19">
        <v>671</v>
      </c>
      <c r="D44" s="19">
        <v>6666</v>
      </c>
      <c r="E44" s="19">
        <v>1370</v>
      </c>
      <c r="F44" s="19">
        <v>583</v>
      </c>
      <c r="G44" s="19">
        <v>1994</v>
      </c>
      <c r="H44" s="19">
        <v>1222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9"/>
        <v>30723</v>
      </c>
      <c r="C45" s="17">
        <v>2466</v>
      </c>
      <c r="D45" s="17">
        <v>18970</v>
      </c>
      <c r="E45" s="17">
        <v>4098</v>
      </c>
      <c r="F45" s="17">
        <v>897</v>
      </c>
      <c r="G45" s="17">
        <v>4292</v>
      </c>
      <c r="H45" s="17">
        <v>3249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9"/>
        <v>16597</v>
      </c>
      <c r="C46" s="19">
        <v>619</v>
      </c>
      <c r="D46" s="19">
        <v>8896</v>
      </c>
      <c r="E46" s="19">
        <v>3010</v>
      </c>
      <c r="F46" s="19">
        <v>650</v>
      </c>
      <c r="G46" s="19">
        <v>3422</v>
      </c>
      <c r="H46" s="19">
        <v>2097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9"/>
        <v>14310</v>
      </c>
      <c r="C47" s="11">
        <v>910</v>
      </c>
      <c r="D47" s="11">
        <v>7073</v>
      </c>
      <c r="E47" s="11">
        <v>3838</v>
      </c>
      <c r="F47" s="11">
        <v>701</v>
      </c>
      <c r="G47" s="11">
        <v>1788</v>
      </c>
      <c r="H47" s="17">
        <v>1521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110515</v>
      </c>
      <c r="C49" s="65">
        <f t="shared" ref="C49:M49" si="10">C29-C9</f>
        <v>5113</v>
      </c>
      <c r="D49" s="65">
        <f t="shared" si="10"/>
        <v>37950</v>
      </c>
      <c r="E49" s="65">
        <f t="shared" si="10"/>
        <v>44520</v>
      </c>
      <c r="F49" s="65">
        <f t="shared" si="10"/>
        <v>5164</v>
      </c>
      <c r="G49" s="65">
        <f t="shared" si="10"/>
        <v>17768</v>
      </c>
      <c r="H49" s="65">
        <f t="shared" si="10"/>
        <v>24229</v>
      </c>
      <c r="I49" s="65">
        <f t="shared" si="10"/>
        <v>9156</v>
      </c>
      <c r="J49" s="65">
        <f t="shared" si="10"/>
        <v>3003</v>
      </c>
      <c r="K49" s="65">
        <f t="shared" si="10"/>
        <v>4274</v>
      </c>
      <c r="L49" s="65">
        <f t="shared" si="10"/>
        <v>3614</v>
      </c>
      <c r="M49" s="65">
        <f t="shared" si="10"/>
        <v>4182</v>
      </c>
    </row>
    <row r="50" spans="1:13" ht="14.5" customHeight="1">
      <c r="A50" s="18" t="s">
        <v>19</v>
      </c>
      <c r="B50" s="36">
        <f t="shared" ref="B50:M65" si="11">B30-B10</f>
        <v>92169</v>
      </c>
      <c r="C50" s="36">
        <f t="shared" si="11"/>
        <v>3848</v>
      </c>
      <c r="D50" s="36">
        <f t="shared" si="11"/>
        <v>28939</v>
      </c>
      <c r="E50" s="36">
        <f t="shared" si="11"/>
        <v>41119</v>
      </c>
      <c r="F50" s="36">
        <f t="shared" si="11"/>
        <v>3596</v>
      </c>
      <c r="G50" s="66">
        <f t="shared" si="11"/>
        <v>14667</v>
      </c>
      <c r="H50" s="66">
        <f t="shared" si="11"/>
        <v>19528</v>
      </c>
      <c r="I50" s="36">
        <f t="shared" si="11"/>
        <v>7851</v>
      </c>
      <c r="J50" s="36">
        <f t="shared" si="11"/>
        <v>2485</v>
      </c>
      <c r="K50" s="36">
        <f t="shared" si="11"/>
        <v>3631</v>
      </c>
      <c r="L50" s="36">
        <f t="shared" si="11"/>
        <v>2061</v>
      </c>
      <c r="M50" s="66">
        <f t="shared" si="11"/>
        <v>3500</v>
      </c>
    </row>
    <row r="51" spans="1:13" ht="14.5" customHeight="1">
      <c r="A51" s="39" t="s">
        <v>3</v>
      </c>
      <c r="B51" s="35">
        <f t="shared" si="11"/>
        <v>3557</v>
      </c>
      <c r="C51" s="65">
        <f t="shared" si="11"/>
        <v>169</v>
      </c>
      <c r="D51" s="65">
        <f t="shared" si="11"/>
        <v>1028</v>
      </c>
      <c r="E51" s="65">
        <f t="shared" si="11"/>
        <v>1135</v>
      </c>
      <c r="F51" s="65">
        <f t="shared" si="11"/>
        <v>146</v>
      </c>
      <c r="G51" s="65">
        <f t="shared" si="11"/>
        <v>1079</v>
      </c>
      <c r="H51" s="110" t="s">
        <v>70</v>
      </c>
      <c r="I51" s="65" t="s">
        <v>70</v>
      </c>
      <c r="J51" s="65" t="s">
        <v>70</v>
      </c>
      <c r="K51" s="65" t="s">
        <v>70</v>
      </c>
      <c r="L51" s="65" t="s">
        <v>70</v>
      </c>
      <c r="M51" s="65" t="s">
        <v>70</v>
      </c>
    </row>
    <row r="52" spans="1:13" ht="14.5" customHeight="1">
      <c r="A52" s="40" t="s">
        <v>4</v>
      </c>
      <c r="B52" s="36">
        <f t="shared" si="11"/>
        <v>1830</v>
      </c>
      <c r="C52" s="66">
        <f t="shared" si="11"/>
        <v>81</v>
      </c>
      <c r="D52" s="66">
        <f t="shared" si="11"/>
        <v>855</v>
      </c>
      <c r="E52" s="66">
        <f t="shared" si="11"/>
        <v>426</v>
      </c>
      <c r="F52" s="66">
        <f t="shared" si="11"/>
        <v>268</v>
      </c>
      <c r="G52" s="66">
        <f t="shared" si="11"/>
        <v>200</v>
      </c>
      <c r="H52" s="66" t="s">
        <v>70</v>
      </c>
      <c r="I52" s="66" t="s">
        <v>70</v>
      </c>
      <c r="J52" s="66" t="s">
        <v>70</v>
      </c>
      <c r="K52" s="66" t="s">
        <v>70</v>
      </c>
      <c r="L52" s="66" t="s">
        <v>70</v>
      </c>
      <c r="M52" s="66" t="s">
        <v>70</v>
      </c>
    </row>
    <row r="53" spans="1:13" ht="14.5" customHeight="1">
      <c r="A53" s="39" t="s">
        <v>5</v>
      </c>
      <c r="B53" s="35">
        <f t="shared" si="11"/>
        <v>8682</v>
      </c>
      <c r="C53" s="65">
        <f t="shared" si="11"/>
        <v>438</v>
      </c>
      <c r="D53" s="65">
        <f t="shared" si="11"/>
        <v>2954</v>
      </c>
      <c r="E53" s="65">
        <f t="shared" si="11"/>
        <v>3341</v>
      </c>
      <c r="F53" s="65">
        <f t="shared" si="11"/>
        <v>131</v>
      </c>
      <c r="G53" s="65">
        <f t="shared" si="11"/>
        <v>1818</v>
      </c>
      <c r="H53" s="110" t="s">
        <v>70</v>
      </c>
      <c r="I53" s="65" t="s">
        <v>70</v>
      </c>
      <c r="J53" s="65" t="s">
        <v>70</v>
      </c>
      <c r="K53" s="65" t="s">
        <v>70</v>
      </c>
      <c r="L53" s="65" t="s">
        <v>70</v>
      </c>
      <c r="M53" s="65" t="s">
        <v>70</v>
      </c>
    </row>
    <row r="54" spans="1:13" ht="14.5" customHeight="1">
      <c r="A54" s="40" t="s">
        <v>6</v>
      </c>
      <c r="B54" s="36">
        <f t="shared" si="11"/>
        <v>419</v>
      </c>
      <c r="C54" s="66">
        <f t="shared" si="11"/>
        <v>32</v>
      </c>
      <c r="D54" s="66">
        <f t="shared" si="11"/>
        <v>681</v>
      </c>
      <c r="E54" s="66">
        <f t="shared" si="11"/>
        <v>-117</v>
      </c>
      <c r="F54" s="66">
        <f t="shared" si="11"/>
        <v>-95</v>
      </c>
      <c r="G54" s="66">
        <f t="shared" si="11"/>
        <v>-82</v>
      </c>
      <c r="H54" s="66" t="s">
        <v>70</v>
      </c>
      <c r="I54" s="66" t="s">
        <v>70</v>
      </c>
      <c r="J54" s="66" t="s">
        <v>70</v>
      </c>
      <c r="K54" s="66" t="s">
        <v>70</v>
      </c>
      <c r="L54" s="66" t="s">
        <v>70</v>
      </c>
      <c r="M54" s="66" t="s">
        <v>70</v>
      </c>
    </row>
    <row r="55" spans="1:13" ht="14.5" customHeight="1">
      <c r="A55" s="39" t="s">
        <v>7</v>
      </c>
      <c r="B55" s="35">
        <f t="shared" si="11"/>
        <v>18795</v>
      </c>
      <c r="C55" s="65">
        <f t="shared" si="11"/>
        <v>552</v>
      </c>
      <c r="D55" s="65">
        <f t="shared" si="11"/>
        <v>3968</v>
      </c>
      <c r="E55" s="65">
        <f t="shared" si="11"/>
        <v>9087</v>
      </c>
      <c r="F55" s="65">
        <f t="shared" si="11"/>
        <v>839</v>
      </c>
      <c r="G55" s="65">
        <f t="shared" si="11"/>
        <v>4349</v>
      </c>
      <c r="H55" s="110" t="s">
        <v>70</v>
      </c>
      <c r="I55" s="65" t="s">
        <v>70</v>
      </c>
      <c r="J55" s="65" t="s">
        <v>70</v>
      </c>
      <c r="K55" s="65" t="s">
        <v>70</v>
      </c>
      <c r="L55" s="65" t="s">
        <v>70</v>
      </c>
      <c r="M55" s="65" t="s">
        <v>70</v>
      </c>
    </row>
    <row r="56" spans="1:13" ht="14.5" customHeight="1">
      <c r="A56" s="40" t="s">
        <v>8</v>
      </c>
      <c r="B56" s="36">
        <f t="shared" si="11"/>
        <v>8104</v>
      </c>
      <c r="C56" s="66">
        <f t="shared" si="11"/>
        <v>97</v>
      </c>
      <c r="D56" s="66">
        <f t="shared" si="11"/>
        <v>7308</v>
      </c>
      <c r="E56" s="66">
        <f t="shared" si="11"/>
        <v>-720</v>
      </c>
      <c r="F56" s="66">
        <f t="shared" si="11"/>
        <v>271</v>
      </c>
      <c r="G56" s="66">
        <f t="shared" si="11"/>
        <v>1148</v>
      </c>
      <c r="H56" s="66" t="s">
        <v>70</v>
      </c>
      <c r="I56" s="66" t="s">
        <v>70</v>
      </c>
      <c r="J56" s="66" t="s">
        <v>70</v>
      </c>
      <c r="K56" s="66" t="s">
        <v>70</v>
      </c>
      <c r="L56" s="66" t="s">
        <v>70</v>
      </c>
      <c r="M56" s="66" t="s">
        <v>70</v>
      </c>
    </row>
    <row r="57" spans="1:13" ht="14.5" customHeight="1">
      <c r="A57" s="39" t="s">
        <v>9</v>
      </c>
      <c r="B57" s="35">
        <f t="shared" si="11"/>
        <v>5201</v>
      </c>
      <c r="C57" s="65">
        <f t="shared" si="11"/>
        <v>392</v>
      </c>
      <c r="D57" s="65">
        <f t="shared" si="11"/>
        <v>738</v>
      </c>
      <c r="E57" s="65">
        <f t="shared" si="11"/>
        <v>2600</v>
      </c>
      <c r="F57" s="65">
        <f t="shared" si="11"/>
        <v>196</v>
      </c>
      <c r="G57" s="65">
        <f t="shared" si="11"/>
        <v>1275</v>
      </c>
      <c r="H57" s="110" t="s">
        <v>70</v>
      </c>
      <c r="I57" s="65" t="s">
        <v>70</v>
      </c>
      <c r="J57" s="65" t="s">
        <v>70</v>
      </c>
      <c r="K57" s="65" t="s">
        <v>70</v>
      </c>
      <c r="L57" s="65" t="s">
        <v>70</v>
      </c>
      <c r="M57" s="65" t="s">
        <v>70</v>
      </c>
    </row>
    <row r="58" spans="1:13" ht="14.5" customHeight="1">
      <c r="A58" s="40" t="s">
        <v>10</v>
      </c>
      <c r="B58" s="36">
        <f t="shared" si="11"/>
        <v>23139</v>
      </c>
      <c r="C58" s="66">
        <f t="shared" si="11"/>
        <v>626</v>
      </c>
      <c r="D58" s="66">
        <f t="shared" si="11"/>
        <v>5422</v>
      </c>
      <c r="E58" s="66">
        <f t="shared" si="11"/>
        <v>15292</v>
      </c>
      <c r="F58" s="66">
        <f t="shared" si="11"/>
        <v>136</v>
      </c>
      <c r="G58" s="66">
        <f t="shared" si="11"/>
        <v>1663</v>
      </c>
      <c r="H58" s="66" t="s">
        <v>70</v>
      </c>
      <c r="I58" s="66" t="s">
        <v>70</v>
      </c>
      <c r="J58" s="66" t="s">
        <v>70</v>
      </c>
      <c r="K58" s="66" t="s">
        <v>70</v>
      </c>
      <c r="L58" s="66" t="s">
        <v>70</v>
      </c>
      <c r="M58" s="66" t="s">
        <v>70</v>
      </c>
    </row>
    <row r="59" spans="1:13" ht="14.5" customHeight="1">
      <c r="A59" s="39" t="s">
        <v>11</v>
      </c>
      <c r="B59" s="35">
        <f t="shared" si="11"/>
        <v>21071</v>
      </c>
      <c r="C59" s="65">
        <f t="shared" si="11"/>
        <v>1419</v>
      </c>
      <c r="D59" s="65">
        <f t="shared" si="11"/>
        <v>5600</v>
      </c>
      <c r="E59" s="65">
        <f t="shared" si="11"/>
        <v>9395</v>
      </c>
      <c r="F59" s="65">
        <f t="shared" si="11"/>
        <v>1525</v>
      </c>
      <c r="G59" s="65">
        <f t="shared" si="11"/>
        <v>3132</v>
      </c>
      <c r="H59" s="110" t="s">
        <v>70</v>
      </c>
      <c r="I59" s="65" t="s">
        <v>70</v>
      </c>
      <c r="J59" s="65" t="s">
        <v>70</v>
      </c>
      <c r="K59" s="65" t="s">
        <v>70</v>
      </c>
      <c r="L59" s="65" t="s">
        <v>70</v>
      </c>
      <c r="M59" s="65" t="s">
        <v>70</v>
      </c>
    </row>
    <row r="60" spans="1:13" ht="14.5" customHeight="1">
      <c r="A60" s="40" t="s">
        <v>12</v>
      </c>
      <c r="B60" s="36">
        <f t="shared" si="11"/>
        <v>1371</v>
      </c>
      <c r="C60" s="66">
        <f t="shared" si="11"/>
        <v>42</v>
      </c>
      <c r="D60" s="66">
        <f t="shared" si="11"/>
        <v>385</v>
      </c>
      <c r="E60" s="66">
        <f t="shared" si="11"/>
        <v>680</v>
      </c>
      <c r="F60" s="66">
        <f t="shared" si="11"/>
        <v>179</v>
      </c>
      <c r="G60" s="66">
        <f t="shared" si="11"/>
        <v>85</v>
      </c>
      <c r="H60" s="66" t="s">
        <v>70</v>
      </c>
      <c r="I60" s="66" t="s">
        <v>70</v>
      </c>
      <c r="J60" s="66" t="s">
        <v>70</v>
      </c>
      <c r="K60" s="66" t="s">
        <v>70</v>
      </c>
      <c r="L60" s="66" t="s">
        <v>70</v>
      </c>
      <c r="M60" s="66" t="s">
        <v>70</v>
      </c>
    </row>
    <row r="61" spans="1:13" ht="14.5" customHeight="1">
      <c r="A61" s="16" t="s">
        <v>41</v>
      </c>
      <c r="B61" s="35">
        <f t="shared" si="11"/>
        <v>18346</v>
      </c>
      <c r="C61" s="65">
        <f t="shared" si="11"/>
        <v>1265</v>
      </c>
      <c r="D61" s="65">
        <f t="shared" si="11"/>
        <v>9011</v>
      </c>
      <c r="E61" s="65">
        <f t="shared" si="11"/>
        <v>3401</v>
      </c>
      <c r="F61" s="65">
        <f t="shared" si="11"/>
        <v>1568</v>
      </c>
      <c r="G61" s="65">
        <f t="shared" si="11"/>
        <v>3101</v>
      </c>
      <c r="H61" s="65">
        <f t="shared" si="11"/>
        <v>4701</v>
      </c>
      <c r="I61" s="65">
        <f t="shared" si="11"/>
        <v>1305</v>
      </c>
      <c r="J61" s="65">
        <f t="shared" si="11"/>
        <v>518</v>
      </c>
      <c r="K61" s="65">
        <f t="shared" si="11"/>
        <v>643</v>
      </c>
      <c r="L61" s="65">
        <f t="shared" si="11"/>
        <v>1553</v>
      </c>
      <c r="M61" s="65">
        <f t="shared" si="11"/>
        <v>682</v>
      </c>
    </row>
    <row r="62" spans="1:13" ht="14.5" customHeight="1">
      <c r="A62" s="40" t="s">
        <v>13</v>
      </c>
      <c r="B62" s="36">
        <f t="shared" si="11"/>
        <v>5840</v>
      </c>
      <c r="C62" s="66">
        <f t="shared" si="11"/>
        <v>444</v>
      </c>
      <c r="D62" s="66">
        <f t="shared" si="11"/>
        <v>3627</v>
      </c>
      <c r="E62" s="66">
        <f t="shared" si="11"/>
        <v>1736</v>
      </c>
      <c r="F62" s="66">
        <f t="shared" si="11"/>
        <v>953</v>
      </c>
      <c r="G62" s="66">
        <f t="shared" si="11"/>
        <v>-920</v>
      </c>
      <c r="H62" s="66" t="s">
        <v>70</v>
      </c>
      <c r="I62" s="66" t="s">
        <v>70</v>
      </c>
      <c r="J62" s="66" t="s">
        <v>70</v>
      </c>
      <c r="K62" s="66" t="s">
        <v>70</v>
      </c>
      <c r="L62" s="66" t="s">
        <v>70</v>
      </c>
      <c r="M62" s="66" t="s">
        <v>70</v>
      </c>
    </row>
    <row r="63" spans="1:13" ht="14.5" customHeight="1">
      <c r="A63" s="39" t="s">
        <v>14</v>
      </c>
      <c r="B63" s="35">
        <f t="shared" si="11"/>
        <v>2531</v>
      </c>
      <c r="C63" s="65">
        <f t="shared" si="11"/>
        <v>35</v>
      </c>
      <c r="D63" s="65">
        <f t="shared" si="11"/>
        <v>1000</v>
      </c>
      <c r="E63" s="65">
        <f t="shared" si="11"/>
        <v>200</v>
      </c>
      <c r="F63" s="65">
        <f t="shared" si="11"/>
        <v>85</v>
      </c>
      <c r="G63" s="65">
        <f t="shared" si="11"/>
        <v>1211</v>
      </c>
      <c r="H63" s="110" t="s">
        <v>70</v>
      </c>
      <c r="I63" s="65" t="s">
        <v>70</v>
      </c>
      <c r="J63" s="65" t="s">
        <v>70</v>
      </c>
      <c r="K63" s="65" t="s">
        <v>70</v>
      </c>
      <c r="L63" s="65" t="s">
        <v>70</v>
      </c>
      <c r="M63" s="65" t="s">
        <v>70</v>
      </c>
    </row>
    <row r="64" spans="1:13" ht="14.5" customHeight="1">
      <c r="A64" s="40" t="s">
        <v>15</v>
      </c>
      <c r="B64" s="36">
        <f t="shared" si="11"/>
        <v>1642</v>
      </c>
      <c r="C64" s="66">
        <f t="shared" si="11"/>
        <v>111</v>
      </c>
      <c r="D64" s="66">
        <f t="shared" si="11"/>
        <v>840</v>
      </c>
      <c r="E64" s="66">
        <f t="shared" si="11"/>
        <v>84</v>
      </c>
      <c r="F64" s="66">
        <f t="shared" si="11"/>
        <v>75</v>
      </c>
      <c r="G64" s="66">
        <f t="shared" si="11"/>
        <v>532</v>
      </c>
      <c r="H64" s="66" t="s">
        <v>70</v>
      </c>
      <c r="I64" s="66" t="s">
        <v>70</v>
      </c>
      <c r="J64" s="66" t="s">
        <v>70</v>
      </c>
      <c r="K64" s="66" t="s">
        <v>70</v>
      </c>
      <c r="L64" s="66" t="s">
        <v>70</v>
      </c>
      <c r="M64" s="66" t="s">
        <v>70</v>
      </c>
    </row>
    <row r="65" spans="1:13" ht="14.5" customHeight="1">
      <c r="A65" s="39" t="s">
        <v>16</v>
      </c>
      <c r="B65" s="35">
        <f t="shared" si="11"/>
        <v>4196</v>
      </c>
      <c r="C65" s="65">
        <f t="shared" si="11"/>
        <v>438</v>
      </c>
      <c r="D65" s="65">
        <f t="shared" si="11"/>
        <v>2236</v>
      </c>
      <c r="E65" s="65">
        <f t="shared" si="11"/>
        <v>572</v>
      </c>
      <c r="F65" s="65">
        <f t="shared" si="11"/>
        <v>225</v>
      </c>
      <c r="G65" s="65">
        <f t="shared" si="11"/>
        <v>725</v>
      </c>
      <c r="H65" s="110" t="s">
        <v>70</v>
      </c>
      <c r="I65" s="65" t="s">
        <v>70</v>
      </c>
      <c r="J65" s="65" t="s">
        <v>70</v>
      </c>
      <c r="K65" s="65" t="s">
        <v>70</v>
      </c>
      <c r="L65" s="65" t="s">
        <v>70</v>
      </c>
      <c r="M65" s="65" t="s">
        <v>70</v>
      </c>
    </row>
    <row r="66" spans="1:13" ht="14.5" customHeight="1">
      <c r="A66" s="40" t="s">
        <v>17</v>
      </c>
      <c r="B66" s="36">
        <f t="shared" ref="B66:G67" si="12">B46-B26</f>
        <v>2376</v>
      </c>
      <c r="C66" s="66">
        <f t="shared" si="12"/>
        <v>90</v>
      </c>
      <c r="D66" s="66">
        <f t="shared" si="12"/>
        <v>135</v>
      </c>
      <c r="E66" s="66">
        <f t="shared" si="12"/>
        <v>884</v>
      </c>
      <c r="F66" s="66">
        <f t="shared" si="12"/>
        <v>126</v>
      </c>
      <c r="G66" s="66">
        <f t="shared" si="12"/>
        <v>1141</v>
      </c>
      <c r="H66" s="66" t="s">
        <v>70</v>
      </c>
      <c r="I66" s="66" t="s">
        <v>70</v>
      </c>
      <c r="J66" s="66" t="s">
        <v>70</v>
      </c>
      <c r="K66" s="66" t="s">
        <v>70</v>
      </c>
      <c r="L66" s="66" t="s">
        <v>70</v>
      </c>
      <c r="M66" s="66" t="s">
        <v>70</v>
      </c>
    </row>
    <row r="67" spans="1:13" ht="14.5" customHeight="1">
      <c r="A67" s="39" t="s">
        <v>18</v>
      </c>
      <c r="B67" s="35">
        <f t="shared" si="12"/>
        <v>1761</v>
      </c>
      <c r="C67" s="65">
        <f t="shared" si="12"/>
        <v>147</v>
      </c>
      <c r="D67" s="65">
        <f t="shared" si="12"/>
        <v>1173</v>
      </c>
      <c r="E67" s="65">
        <f t="shared" si="12"/>
        <v>-75</v>
      </c>
      <c r="F67" s="65">
        <f t="shared" si="12"/>
        <v>104</v>
      </c>
      <c r="G67" s="65">
        <f t="shared" si="12"/>
        <v>412</v>
      </c>
      <c r="H67" s="110" t="s">
        <v>70</v>
      </c>
      <c r="I67" s="65" t="s">
        <v>70</v>
      </c>
      <c r="J67" s="65" t="s">
        <v>70</v>
      </c>
      <c r="K67" s="65" t="s">
        <v>70</v>
      </c>
      <c r="L67" s="65" t="s">
        <v>70</v>
      </c>
      <c r="M67" s="65" t="s">
        <v>70</v>
      </c>
    </row>
    <row r="68" spans="1:13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4.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1" spans="1:13" ht="14.5" customHeight="1">
      <c r="A71" s="233" t="s">
        <v>40</v>
      </c>
      <c r="B71" s="274" t="s">
        <v>48</v>
      </c>
      <c r="C71" s="275"/>
      <c r="D71" s="275"/>
      <c r="E71" s="275"/>
      <c r="F71" s="275"/>
      <c r="G71" s="276"/>
      <c r="H71" s="277" t="s">
        <v>49</v>
      </c>
      <c r="I71" s="275"/>
      <c r="J71" s="275"/>
      <c r="K71" s="275"/>
      <c r="L71" s="275"/>
      <c r="M71" s="276"/>
    </row>
    <row r="72" spans="1:13" ht="14.5" customHeight="1">
      <c r="A72" s="265"/>
      <c r="B72" s="233" t="s">
        <v>20</v>
      </c>
      <c r="C72" s="250" t="s">
        <v>50</v>
      </c>
      <c r="D72" s="270"/>
      <c r="E72" s="270"/>
      <c r="F72" s="270"/>
      <c r="G72" s="270"/>
      <c r="H72" s="278" t="s">
        <v>20</v>
      </c>
      <c r="I72" s="270" t="s">
        <v>50</v>
      </c>
      <c r="J72" s="270"/>
      <c r="K72" s="270"/>
      <c r="L72" s="270"/>
      <c r="M72" s="251"/>
    </row>
    <row r="73" spans="1:13" ht="35.15" customHeight="1">
      <c r="A73" s="234"/>
      <c r="B73" s="234"/>
      <c r="C73" s="44" t="s">
        <v>43</v>
      </c>
      <c r="D73" s="44" t="s">
        <v>44</v>
      </c>
      <c r="E73" s="44" t="s">
        <v>45</v>
      </c>
      <c r="F73" s="44" t="s">
        <v>46</v>
      </c>
      <c r="G73" s="45" t="s">
        <v>47</v>
      </c>
      <c r="H73" s="279"/>
      <c r="I73" s="46" t="s">
        <v>43</v>
      </c>
      <c r="J73" s="44" t="s">
        <v>44</v>
      </c>
      <c r="K73" s="44" t="s">
        <v>45</v>
      </c>
      <c r="L73" s="44" t="s">
        <v>46</v>
      </c>
      <c r="M73" s="44" t="s">
        <v>47</v>
      </c>
    </row>
    <row r="74" spans="1:13" ht="14.5" customHeight="1">
      <c r="A74" s="67"/>
      <c r="B74" s="271">
        <v>2011</v>
      </c>
      <c r="C74" s="271"/>
      <c r="D74" s="271"/>
      <c r="E74" s="271"/>
      <c r="F74" s="271"/>
      <c r="G74" s="271"/>
      <c r="H74" s="271">
        <v>2011</v>
      </c>
      <c r="I74" s="271"/>
      <c r="J74" s="271"/>
      <c r="K74" s="271"/>
      <c r="L74" s="271"/>
      <c r="M74" s="271"/>
    </row>
    <row r="75" spans="1:13" ht="14.5" customHeight="1">
      <c r="A75" s="21" t="s">
        <v>30</v>
      </c>
      <c r="B75" s="17">
        <f>B9*100/$B9</f>
        <v>100</v>
      </c>
      <c r="C75" s="104">
        <f t="shared" ref="C75:G75" si="13">C9*100/$B9</f>
        <v>5.6595614909489802</v>
      </c>
      <c r="D75" s="104">
        <f t="shared" si="13"/>
        <v>40.502915352368468</v>
      </c>
      <c r="E75" s="104">
        <f t="shared" si="13"/>
        <v>38.554340256441769</v>
      </c>
      <c r="F75" s="104">
        <f t="shared" si="13"/>
        <v>3.7373861510521214</v>
      </c>
      <c r="G75" s="104">
        <f t="shared" si="13"/>
        <v>11.545796749188662</v>
      </c>
      <c r="H75" s="17">
        <f>H9*100/$H9</f>
        <v>100</v>
      </c>
      <c r="I75" s="104">
        <f t="shared" ref="I75:M76" si="14">I9*100/$H9</f>
        <v>40.200812202219169</v>
      </c>
      <c r="J75" s="104">
        <f t="shared" si="14"/>
        <v>7.5688293416045793</v>
      </c>
      <c r="K75" s="104">
        <f t="shared" si="14"/>
        <v>16.336776132766285</v>
      </c>
      <c r="L75" s="104">
        <f t="shared" si="14"/>
        <v>6.3537236593866915</v>
      </c>
      <c r="M75" s="104">
        <f t="shared" si="14"/>
        <v>29.539858664023278</v>
      </c>
    </row>
    <row r="76" spans="1:13" ht="14.5" customHeight="1">
      <c r="A76" s="18" t="s">
        <v>19</v>
      </c>
      <c r="B76" s="20">
        <f t="shared" ref="B76:G76" si="15">B10*100/$B10</f>
        <v>100</v>
      </c>
      <c r="C76" s="106">
        <f t="shared" si="15"/>
        <v>5.6407227506604256</v>
      </c>
      <c r="D76" s="106">
        <f t="shared" si="15"/>
        <v>36.226275377522327</v>
      </c>
      <c r="E76" s="106">
        <f t="shared" si="15"/>
        <v>44.884238240903173</v>
      </c>
      <c r="F76" s="106">
        <f t="shared" si="15"/>
        <v>3.7057279958626079</v>
      </c>
      <c r="G76" s="105">
        <f t="shared" si="15"/>
        <v>9.5430356350514671</v>
      </c>
      <c r="H76" s="20">
        <f>H10*100/$H10</f>
        <v>100</v>
      </c>
      <c r="I76" s="105">
        <f t="shared" si="14"/>
        <v>38.364493712772997</v>
      </c>
      <c r="J76" s="105">
        <f t="shared" si="14"/>
        <v>7.9955327597617476</v>
      </c>
      <c r="K76" s="105">
        <f t="shared" si="14"/>
        <v>18.274321641297153</v>
      </c>
      <c r="L76" s="105">
        <f t="shared" si="14"/>
        <v>5.9521839841164788</v>
      </c>
      <c r="M76" s="105">
        <f t="shared" si="14"/>
        <v>29.413467902051622</v>
      </c>
    </row>
    <row r="77" spans="1:13" ht="14.5" customHeight="1">
      <c r="A77" s="39" t="s">
        <v>3</v>
      </c>
      <c r="B77" s="11">
        <f t="shared" ref="B77:G77" si="16">B11*100/$B11</f>
        <v>100</v>
      </c>
      <c r="C77" s="104">
        <f t="shared" si="16"/>
        <v>7.248042525680626</v>
      </c>
      <c r="D77" s="104">
        <f t="shared" si="16"/>
        <v>43.653473170030885</v>
      </c>
      <c r="E77" s="104">
        <f t="shared" si="16"/>
        <v>38.416780403706632</v>
      </c>
      <c r="F77" s="104">
        <f t="shared" si="16"/>
        <v>2.1909345592989009</v>
      </c>
      <c r="G77" s="104">
        <f t="shared" si="16"/>
        <v>8.4907693412829541</v>
      </c>
      <c r="H77" s="11" t="s">
        <v>70</v>
      </c>
      <c r="I77" s="71" t="s">
        <v>70</v>
      </c>
      <c r="J77" s="71" t="s">
        <v>70</v>
      </c>
      <c r="K77" s="71" t="s">
        <v>70</v>
      </c>
      <c r="L77" s="71" t="s">
        <v>70</v>
      </c>
      <c r="M77" s="71" t="s">
        <v>70</v>
      </c>
    </row>
    <row r="78" spans="1:13" ht="14.5" customHeight="1">
      <c r="A78" s="40" t="s">
        <v>4</v>
      </c>
      <c r="B78" s="20">
        <f t="shared" ref="B78:G78" si="17">B12*100/$B12</f>
        <v>100</v>
      </c>
      <c r="C78" s="105">
        <f t="shared" si="17"/>
        <v>9.1255442670537015</v>
      </c>
      <c r="D78" s="105">
        <f t="shared" si="17"/>
        <v>48.639332365747457</v>
      </c>
      <c r="E78" s="105">
        <f t="shared" si="17"/>
        <v>24.727866473149493</v>
      </c>
      <c r="F78" s="105">
        <f t="shared" si="17"/>
        <v>2.875544267053701</v>
      </c>
      <c r="G78" s="105">
        <f t="shared" si="17"/>
        <v>14.631712626995645</v>
      </c>
      <c r="H78" s="20" t="s">
        <v>70</v>
      </c>
      <c r="I78" s="19" t="s">
        <v>70</v>
      </c>
      <c r="J78" s="19" t="s">
        <v>70</v>
      </c>
      <c r="K78" s="19" t="s">
        <v>70</v>
      </c>
      <c r="L78" s="19" t="s">
        <v>70</v>
      </c>
      <c r="M78" s="19" t="s">
        <v>70</v>
      </c>
    </row>
    <row r="79" spans="1:13" ht="14.5" customHeight="1">
      <c r="A79" s="39" t="s">
        <v>5</v>
      </c>
      <c r="B79" s="11">
        <f t="shared" ref="B79:G79" si="18">B13*100/$B13</f>
        <v>100</v>
      </c>
      <c r="C79" s="104">
        <f t="shared" si="18"/>
        <v>6.2776577132859934</v>
      </c>
      <c r="D79" s="104">
        <f t="shared" si="18"/>
        <v>38.502109704641349</v>
      </c>
      <c r="E79" s="104">
        <f t="shared" si="18"/>
        <v>43.58083770711125</v>
      </c>
      <c r="F79" s="104">
        <f t="shared" si="18"/>
        <v>4.4458166100648349</v>
      </c>
      <c r="G79" s="104">
        <f t="shared" si="18"/>
        <v>7.1935782648965727</v>
      </c>
      <c r="H79" s="11" t="s">
        <v>70</v>
      </c>
      <c r="I79" s="17" t="s">
        <v>70</v>
      </c>
      <c r="J79" s="17" t="s">
        <v>70</v>
      </c>
      <c r="K79" s="17" t="s">
        <v>70</v>
      </c>
      <c r="L79" s="17" t="s">
        <v>70</v>
      </c>
      <c r="M79" s="17" t="s">
        <v>70</v>
      </c>
    </row>
    <row r="80" spans="1:13" ht="14.5" customHeight="1">
      <c r="A80" s="40" t="s">
        <v>6</v>
      </c>
      <c r="B80" s="20">
        <f t="shared" ref="B80:G80" si="19">B14*100/$B14</f>
        <v>100</v>
      </c>
      <c r="C80" s="105">
        <f t="shared" si="19"/>
        <v>7.2896281800391387</v>
      </c>
      <c r="D80" s="105">
        <f t="shared" si="19"/>
        <v>34.099804305283755</v>
      </c>
      <c r="E80" s="105">
        <f t="shared" si="19"/>
        <v>35.958904109589042</v>
      </c>
      <c r="F80" s="105">
        <f t="shared" si="19"/>
        <v>6.3845401174168295</v>
      </c>
      <c r="G80" s="105">
        <f t="shared" si="19"/>
        <v>16.267123287671232</v>
      </c>
      <c r="H80" s="20" t="s">
        <v>70</v>
      </c>
      <c r="I80" s="19" t="s">
        <v>70</v>
      </c>
      <c r="J80" s="19" t="s">
        <v>70</v>
      </c>
      <c r="K80" s="19" t="s">
        <v>70</v>
      </c>
      <c r="L80" s="19" t="s">
        <v>70</v>
      </c>
      <c r="M80" s="19" t="s">
        <v>70</v>
      </c>
    </row>
    <row r="81" spans="1:13" ht="14.5" customHeight="1">
      <c r="A81" s="39" t="s">
        <v>7</v>
      </c>
      <c r="B81" s="11">
        <f t="shared" ref="B81:G81" si="20">B15*100/$B15</f>
        <v>100</v>
      </c>
      <c r="C81" s="104">
        <f t="shared" si="20"/>
        <v>7.8494573243629713</v>
      </c>
      <c r="D81" s="104">
        <f t="shared" si="20"/>
        <v>33.921329613914999</v>
      </c>
      <c r="E81" s="104">
        <f t="shared" si="20"/>
        <v>45.399563984153403</v>
      </c>
      <c r="F81" s="104">
        <f t="shared" si="20"/>
        <v>5.4865327363510632</v>
      </c>
      <c r="G81" s="104">
        <f t="shared" si="20"/>
        <v>7.3431163412175628</v>
      </c>
      <c r="H81" s="11" t="s">
        <v>70</v>
      </c>
      <c r="I81" s="17" t="s">
        <v>70</v>
      </c>
      <c r="J81" s="17" t="s">
        <v>70</v>
      </c>
      <c r="K81" s="17" t="s">
        <v>70</v>
      </c>
      <c r="L81" s="17" t="s">
        <v>70</v>
      </c>
      <c r="M81" s="17" t="s">
        <v>70</v>
      </c>
    </row>
    <row r="82" spans="1:13" ht="14.5" customHeight="1">
      <c r="A82" s="40" t="s">
        <v>8</v>
      </c>
      <c r="B82" s="20">
        <f t="shared" ref="B82:G82" si="21">B16*100/$B16</f>
        <v>100</v>
      </c>
      <c r="C82" s="105">
        <f t="shared" si="21"/>
        <v>6.8760814588047383</v>
      </c>
      <c r="D82" s="105">
        <f t="shared" si="21"/>
        <v>32.07240782643418</v>
      </c>
      <c r="E82" s="105">
        <f t="shared" si="21"/>
        <v>42.366564621323043</v>
      </c>
      <c r="F82" s="105">
        <f t="shared" si="21"/>
        <v>6.3383468654332491</v>
      </c>
      <c r="G82" s="105">
        <f t="shared" si="21"/>
        <v>12.346599228004791</v>
      </c>
      <c r="H82" s="20" t="s">
        <v>70</v>
      </c>
      <c r="I82" s="19" t="s">
        <v>70</v>
      </c>
      <c r="J82" s="19" t="s">
        <v>70</v>
      </c>
      <c r="K82" s="19" t="s">
        <v>70</v>
      </c>
      <c r="L82" s="19" t="s">
        <v>70</v>
      </c>
      <c r="M82" s="19" t="s">
        <v>70</v>
      </c>
    </row>
    <row r="83" spans="1:13" ht="14.5" customHeight="1">
      <c r="A83" s="39" t="s">
        <v>9</v>
      </c>
      <c r="B83" s="11">
        <f t="shared" ref="B83:G83" si="22">B17*100/$B17</f>
        <v>100</v>
      </c>
      <c r="C83" s="104">
        <f t="shared" si="22"/>
        <v>4.9471011426153195</v>
      </c>
      <c r="D83" s="104">
        <f t="shared" si="22"/>
        <v>34.134574693186629</v>
      </c>
      <c r="E83" s="104">
        <f t="shared" si="22"/>
        <v>48.641557342361402</v>
      </c>
      <c r="F83" s="104">
        <f t="shared" si="22"/>
        <v>1.8070249682606856</v>
      </c>
      <c r="G83" s="104">
        <f t="shared" si="22"/>
        <v>10.469741853575963</v>
      </c>
      <c r="H83" s="11" t="s">
        <v>70</v>
      </c>
      <c r="I83" s="17" t="s">
        <v>70</v>
      </c>
      <c r="J83" s="17" t="s">
        <v>70</v>
      </c>
      <c r="K83" s="17" t="s">
        <v>70</v>
      </c>
      <c r="L83" s="17" t="s">
        <v>70</v>
      </c>
      <c r="M83" s="17" t="s">
        <v>70</v>
      </c>
    </row>
    <row r="84" spans="1:13" ht="14.5" customHeight="1">
      <c r="A84" s="40" t="s">
        <v>10</v>
      </c>
      <c r="B84" s="20">
        <f t="shared" ref="B84:G84" si="23">B18*100/$B18</f>
        <v>100</v>
      </c>
      <c r="C84" s="105">
        <f t="shared" si="23"/>
        <v>3.9384266886326196</v>
      </c>
      <c r="D84" s="105">
        <f t="shared" si="23"/>
        <v>38.968973091707852</v>
      </c>
      <c r="E84" s="105">
        <f t="shared" si="23"/>
        <v>49.533223503569467</v>
      </c>
      <c r="F84" s="105">
        <f t="shared" si="23"/>
        <v>2.3596238330587589</v>
      </c>
      <c r="G84" s="105">
        <f t="shared" si="23"/>
        <v>5.1997528830313016</v>
      </c>
      <c r="H84" s="20" t="s">
        <v>70</v>
      </c>
      <c r="I84" s="19" t="s">
        <v>70</v>
      </c>
      <c r="J84" s="19" t="s">
        <v>70</v>
      </c>
      <c r="K84" s="19" t="s">
        <v>70</v>
      </c>
      <c r="L84" s="19" t="s">
        <v>70</v>
      </c>
      <c r="M84" s="19" t="s">
        <v>70</v>
      </c>
    </row>
    <row r="85" spans="1:13" ht="14.5" customHeight="1">
      <c r="A85" s="39" t="s">
        <v>11</v>
      </c>
      <c r="B85" s="11">
        <f t="shared" ref="B85:G85" si="24">B19*100/$B19</f>
        <v>100</v>
      </c>
      <c r="C85" s="104">
        <f t="shared" si="24"/>
        <v>2.2217627787143357</v>
      </c>
      <c r="D85" s="104">
        <f t="shared" si="24"/>
        <v>35.004294029708326</v>
      </c>
      <c r="E85" s="104">
        <f t="shared" si="24"/>
        <v>46.074938770317125</v>
      </c>
      <c r="F85" s="104">
        <f t="shared" si="24"/>
        <v>1.6873946372340087</v>
      </c>
      <c r="G85" s="104">
        <f t="shared" si="24"/>
        <v>15.011609784026209</v>
      </c>
      <c r="H85" s="11" t="s">
        <v>70</v>
      </c>
      <c r="I85" s="17" t="s">
        <v>70</v>
      </c>
      <c r="J85" s="17" t="s">
        <v>70</v>
      </c>
      <c r="K85" s="17" t="s">
        <v>70</v>
      </c>
      <c r="L85" s="17" t="s">
        <v>70</v>
      </c>
      <c r="M85" s="17" t="s">
        <v>70</v>
      </c>
    </row>
    <row r="86" spans="1:13" ht="14.5" customHeight="1">
      <c r="A86" s="40" t="s">
        <v>12</v>
      </c>
      <c r="B86" s="20">
        <f t="shared" ref="B86:G86" si="25">B20*100/$B20</f>
        <v>100</v>
      </c>
      <c r="C86" s="105">
        <f t="shared" si="25"/>
        <v>6.3619127870233836</v>
      </c>
      <c r="D86" s="105">
        <f t="shared" si="25"/>
        <v>36.043817147672215</v>
      </c>
      <c r="E86" s="105">
        <f t="shared" si="25"/>
        <v>48.135664630292816</v>
      </c>
      <c r="F86" s="105">
        <f t="shared" si="25"/>
        <v>1.5799452285654096</v>
      </c>
      <c r="G86" s="105">
        <f t="shared" si="25"/>
        <v>7.8786602064461766</v>
      </c>
      <c r="H86" s="20" t="s">
        <v>70</v>
      </c>
      <c r="I86" s="19" t="s">
        <v>70</v>
      </c>
      <c r="J86" s="19" t="s">
        <v>70</v>
      </c>
      <c r="K86" s="19" t="s">
        <v>70</v>
      </c>
      <c r="L86" s="19" t="s">
        <v>70</v>
      </c>
      <c r="M86" s="19" t="s">
        <v>70</v>
      </c>
    </row>
    <row r="87" spans="1:13" ht="14.5" customHeight="1">
      <c r="A87" s="109" t="s">
        <v>41</v>
      </c>
      <c r="B87" s="11">
        <f t="shared" ref="B87:G87" si="26">B21*100/$B21</f>
        <v>100</v>
      </c>
      <c r="C87" s="62">
        <f t="shared" si="26"/>
        <v>5.7242625167781851</v>
      </c>
      <c r="D87" s="62">
        <f t="shared" si="26"/>
        <v>55.190892851736351</v>
      </c>
      <c r="E87" s="62">
        <f t="shared" si="26"/>
        <v>16.814516535973439</v>
      </c>
      <c r="F87" s="62">
        <f t="shared" si="26"/>
        <v>3.8461150302259632</v>
      </c>
      <c r="G87" s="62">
        <f t="shared" si="26"/>
        <v>18.424213065286061</v>
      </c>
      <c r="H87" s="11">
        <f>H21*100/$H21</f>
        <v>100</v>
      </c>
      <c r="I87" s="104">
        <f t="shared" ref="I87:M87" si="27">I21*100/$H21</f>
        <v>46.456249119346204</v>
      </c>
      <c r="J87" s="104">
        <f t="shared" si="27"/>
        <v>6.1152599690009861</v>
      </c>
      <c r="K87" s="104">
        <f t="shared" si="27"/>
        <v>9.7365083838241517</v>
      </c>
      <c r="L87" s="104">
        <f t="shared" si="27"/>
        <v>7.7215724954206006</v>
      </c>
      <c r="M87" s="104">
        <f t="shared" si="27"/>
        <v>29.970410032408061</v>
      </c>
    </row>
    <row r="88" spans="1:13" ht="14.5" customHeight="1">
      <c r="A88" s="40" t="s">
        <v>13</v>
      </c>
      <c r="B88" s="20">
        <f t="shared" ref="B88:G88" si="28">B22*100/$B22</f>
        <v>100</v>
      </c>
      <c r="C88" s="105">
        <f t="shared" si="28"/>
        <v>5.1846417216923451</v>
      </c>
      <c r="D88" s="105">
        <f t="shared" si="28"/>
        <v>39.325018341892886</v>
      </c>
      <c r="E88" s="105">
        <f t="shared" si="28"/>
        <v>16.165321594521888</v>
      </c>
      <c r="F88" s="105">
        <f t="shared" si="28"/>
        <v>5.9476644656395203</v>
      </c>
      <c r="G88" s="105">
        <f t="shared" si="28"/>
        <v>33.377353876253366</v>
      </c>
      <c r="H88" s="20" t="s">
        <v>70</v>
      </c>
      <c r="I88" s="19" t="s">
        <v>70</v>
      </c>
      <c r="J88" s="19" t="s">
        <v>70</v>
      </c>
      <c r="K88" s="19" t="s">
        <v>70</v>
      </c>
      <c r="L88" s="19" t="s">
        <v>70</v>
      </c>
      <c r="M88" s="19" t="s">
        <v>70</v>
      </c>
    </row>
    <row r="89" spans="1:13" ht="14.5" customHeight="1">
      <c r="A89" s="39" t="s">
        <v>14</v>
      </c>
      <c r="B89" s="11">
        <f t="shared" ref="B89:G89" si="29">B23*100/$B23</f>
        <v>100</v>
      </c>
      <c r="C89" s="104">
        <f t="shared" si="29"/>
        <v>4.661529644017067</v>
      </c>
      <c r="D89" s="104">
        <f t="shared" si="29"/>
        <v>60.026746481564032</v>
      </c>
      <c r="E89" s="104">
        <f t="shared" si="29"/>
        <v>15.952365789976438</v>
      </c>
      <c r="F89" s="104">
        <f t="shared" si="29"/>
        <v>1.8722537094822644</v>
      </c>
      <c r="G89" s="104">
        <f t="shared" si="29"/>
        <v>17.4871043749602</v>
      </c>
      <c r="H89" s="11" t="s">
        <v>70</v>
      </c>
      <c r="I89" s="17" t="s">
        <v>70</v>
      </c>
      <c r="J89" s="17" t="s">
        <v>70</v>
      </c>
      <c r="K89" s="17" t="s">
        <v>70</v>
      </c>
      <c r="L89" s="17" t="s">
        <v>70</v>
      </c>
      <c r="M89" s="17" t="s">
        <v>70</v>
      </c>
    </row>
    <row r="90" spans="1:13" ht="14.5" customHeight="1">
      <c r="A90" s="40" t="s">
        <v>15</v>
      </c>
      <c r="B90" s="20">
        <f t="shared" ref="B90:G90" si="30">B24*100/$B24</f>
        <v>100</v>
      </c>
      <c r="C90" s="105">
        <f t="shared" si="30"/>
        <v>5.8079236672889438</v>
      </c>
      <c r="D90" s="105">
        <f t="shared" si="30"/>
        <v>60.42314872433105</v>
      </c>
      <c r="E90" s="105">
        <f t="shared" si="30"/>
        <v>13.337481850238539</v>
      </c>
      <c r="F90" s="105">
        <f t="shared" si="30"/>
        <v>5.2686164696121134</v>
      </c>
      <c r="G90" s="105">
        <f t="shared" si="30"/>
        <v>15.16282928852935</v>
      </c>
      <c r="H90" s="20" t="s">
        <v>70</v>
      </c>
      <c r="I90" s="19" t="s">
        <v>70</v>
      </c>
      <c r="J90" s="19" t="s">
        <v>70</v>
      </c>
      <c r="K90" s="19" t="s">
        <v>70</v>
      </c>
      <c r="L90" s="19" t="s">
        <v>70</v>
      </c>
      <c r="M90" s="19" t="s">
        <v>70</v>
      </c>
    </row>
    <row r="91" spans="1:13" ht="14.5" customHeight="1">
      <c r="A91" s="39" t="s">
        <v>16</v>
      </c>
      <c r="B91" s="11">
        <f t="shared" ref="B91:G91" si="31">B25*100/$B25</f>
        <v>100</v>
      </c>
      <c r="C91" s="104">
        <f t="shared" si="31"/>
        <v>7.6450409017227727</v>
      </c>
      <c r="D91" s="104">
        <f t="shared" si="31"/>
        <v>63.082896671316014</v>
      </c>
      <c r="E91" s="104">
        <f t="shared" si="31"/>
        <v>13.292117465224111</v>
      </c>
      <c r="F91" s="104">
        <f t="shared" si="31"/>
        <v>2.5332679911034042</v>
      </c>
      <c r="G91" s="104">
        <f t="shared" si="31"/>
        <v>13.446676970633694</v>
      </c>
      <c r="H91" s="11" t="s">
        <v>70</v>
      </c>
      <c r="I91" s="17" t="s">
        <v>70</v>
      </c>
      <c r="J91" s="17" t="s">
        <v>70</v>
      </c>
      <c r="K91" s="17" t="s">
        <v>70</v>
      </c>
      <c r="L91" s="17" t="s">
        <v>70</v>
      </c>
      <c r="M91" s="17" t="s">
        <v>70</v>
      </c>
    </row>
    <row r="92" spans="1:13" ht="14.5" customHeight="1">
      <c r="A92" s="40" t="s">
        <v>17</v>
      </c>
      <c r="B92" s="20">
        <f t="shared" ref="B92:G92" si="32">B26*100/$B26</f>
        <v>100</v>
      </c>
      <c r="C92" s="105">
        <f t="shared" si="32"/>
        <v>3.7198509246888403</v>
      </c>
      <c r="D92" s="105">
        <f t="shared" si="32"/>
        <v>61.606075522115184</v>
      </c>
      <c r="E92" s="105">
        <f t="shared" si="32"/>
        <v>14.949722241755151</v>
      </c>
      <c r="F92" s="105">
        <f t="shared" si="32"/>
        <v>3.684691653188946</v>
      </c>
      <c r="G92" s="105">
        <f t="shared" si="32"/>
        <v>16.039659658251882</v>
      </c>
      <c r="H92" s="20" t="s">
        <v>70</v>
      </c>
      <c r="I92" s="19" t="s">
        <v>70</v>
      </c>
      <c r="J92" s="19" t="s">
        <v>70</v>
      </c>
      <c r="K92" s="19" t="s">
        <v>70</v>
      </c>
      <c r="L92" s="19" t="s">
        <v>70</v>
      </c>
      <c r="M92" s="19" t="s">
        <v>70</v>
      </c>
    </row>
    <row r="93" spans="1:13" ht="14.5" customHeight="1">
      <c r="A93" s="39" t="s">
        <v>18</v>
      </c>
      <c r="B93" s="11">
        <f t="shared" ref="B93:G93" si="33">B27*100/$B27</f>
        <v>100</v>
      </c>
      <c r="C93" s="62">
        <f t="shared" si="33"/>
        <v>6.0801657502589848</v>
      </c>
      <c r="D93" s="62">
        <f t="shared" si="33"/>
        <v>47.015698462028844</v>
      </c>
      <c r="E93" s="62">
        <f t="shared" si="33"/>
        <v>31.181767471511673</v>
      </c>
      <c r="F93" s="62">
        <f t="shared" si="33"/>
        <v>4.7573511833612239</v>
      </c>
      <c r="G93" s="62">
        <f t="shared" si="33"/>
        <v>10.96501713283927</v>
      </c>
      <c r="H93" s="11" t="s">
        <v>70</v>
      </c>
      <c r="I93" s="17" t="s">
        <v>70</v>
      </c>
      <c r="J93" s="17" t="s">
        <v>70</v>
      </c>
      <c r="K93" s="17" t="s">
        <v>70</v>
      </c>
      <c r="L93" s="17" t="s">
        <v>70</v>
      </c>
      <c r="M93" s="17" t="s">
        <v>70</v>
      </c>
    </row>
    <row r="94" spans="1:13" ht="14.5" customHeight="1">
      <c r="A94" s="67"/>
      <c r="B94" s="271">
        <v>2015</v>
      </c>
      <c r="C94" s="271"/>
      <c r="D94" s="271"/>
      <c r="E94" s="271"/>
      <c r="F94" s="271"/>
      <c r="G94" s="271"/>
      <c r="H94" s="271">
        <v>2015</v>
      </c>
      <c r="I94" s="271"/>
      <c r="J94" s="271"/>
      <c r="K94" s="271"/>
      <c r="L94" s="271"/>
      <c r="M94" s="271"/>
    </row>
    <row r="95" spans="1:13" ht="14.5" customHeight="1">
      <c r="A95" s="21" t="s">
        <v>30</v>
      </c>
      <c r="B95" s="17">
        <f>B29*100/$B29</f>
        <v>100</v>
      </c>
      <c r="C95" s="104">
        <f t="shared" ref="C95:G95" si="34">C29*100/$B29</f>
        <v>5.4519533089779655</v>
      </c>
      <c r="D95" s="104">
        <f t="shared" si="34"/>
        <v>39.26421088426715</v>
      </c>
      <c r="E95" s="104">
        <f t="shared" si="34"/>
        <v>38.901971766443054</v>
      </c>
      <c r="F95" s="104">
        <f t="shared" si="34"/>
        <v>3.9253481914411914</v>
      </c>
      <c r="G95" s="104">
        <f t="shared" si="34"/>
        <v>12.456515848870639</v>
      </c>
      <c r="H95" s="17">
        <f>H29*100/$H29</f>
        <v>100</v>
      </c>
      <c r="I95" s="104">
        <f t="shared" ref="I95:M96" si="35">I29*100/$H29</f>
        <v>39.148138805808799</v>
      </c>
      <c r="J95" s="104">
        <f t="shared" si="35"/>
        <v>9.6753270152426936</v>
      </c>
      <c r="K95" s="104">
        <f t="shared" si="35"/>
        <v>16.905697091996686</v>
      </c>
      <c r="L95" s="104">
        <f t="shared" si="35"/>
        <v>10.09152823321682</v>
      </c>
      <c r="M95" s="104">
        <f t="shared" si="35"/>
        <v>24.179308853735002</v>
      </c>
    </row>
    <row r="96" spans="1:13" ht="14.5" customHeight="1">
      <c r="A96" s="18" t="s">
        <v>19</v>
      </c>
      <c r="B96" s="20">
        <f t="shared" ref="B96:G96" si="36">B30*100/$B30</f>
        <v>100</v>
      </c>
      <c r="C96" s="106">
        <f t="shared" si="36"/>
        <v>5.3283388827229006</v>
      </c>
      <c r="D96" s="106">
        <f t="shared" si="36"/>
        <v>35.197234554199035</v>
      </c>
      <c r="E96" s="106">
        <f t="shared" si="36"/>
        <v>44.826350351461336</v>
      </c>
      <c r="F96" s="106">
        <f t="shared" si="36"/>
        <v>3.7474565297817239</v>
      </c>
      <c r="G96" s="105">
        <f t="shared" si="36"/>
        <v>10.900619681834998</v>
      </c>
      <c r="H96" s="19">
        <f>H30*100/$H30</f>
        <v>100</v>
      </c>
      <c r="I96" s="105">
        <f t="shared" si="35"/>
        <v>39.186344499359329</v>
      </c>
      <c r="J96" s="105">
        <f t="shared" si="35"/>
        <v>10.10891451583379</v>
      </c>
      <c r="K96" s="105">
        <f t="shared" si="35"/>
        <v>18.417078528281163</v>
      </c>
      <c r="L96" s="105">
        <f t="shared" si="35"/>
        <v>8.0084202818963934</v>
      </c>
      <c r="M96" s="105">
        <f t="shared" si="35"/>
        <v>24.279242174629324</v>
      </c>
    </row>
    <row r="97" spans="1:13" ht="14.5" customHeight="1">
      <c r="A97" s="39" t="s">
        <v>3</v>
      </c>
      <c r="B97" s="11">
        <f t="shared" ref="B97:G97" si="37">B31*100/$B31</f>
        <v>100</v>
      </c>
      <c r="C97" s="104">
        <f t="shared" si="37"/>
        <v>6.7399015905710034</v>
      </c>
      <c r="D97" s="104">
        <f t="shared" si="37"/>
        <v>40.651104245336995</v>
      </c>
      <c r="E97" s="104">
        <f t="shared" si="37"/>
        <v>37.092344661860622</v>
      </c>
      <c r="F97" s="104">
        <f t="shared" si="37"/>
        <v>2.5803867719418698</v>
      </c>
      <c r="G97" s="104">
        <f t="shared" si="37"/>
        <v>12.936262730289506</v>
      </c>
      <c r="H97" s="11">
        <f t="shared" ref="H97:H106" si="38">H31*100/$H31</f>
        <v>100</v>
      </c>
      <c r="I97" s="71" t="s">
        <v>70</v>
      </c>
      <c r="J97" s="71" t="s">
        <v>70</v>
      </c>
      <c r="K97" s="71" t="s">
        <v>70</v>
      </c>
      <c r="L97" s="71" t="s">
        <v>70</v>
      </c>
      <c r="M97" s="71" t="s">
        <v>70</v>
      </c>
    </row>
    <row r="98" spans="1:13" ht="14.5" customHeight="1">
      <c r="A98" s="40" t="s">
        <v>4</v>
      </c>
      <c r="B98" s="20">
        <f t="shared" ref="B98:G98" si="39">B32*100/$B32</f>
        <v>100</v>
      </c>
      <c r="C98" s="105">
        <f t="shared" si="39"/>
        <v>8.4565115917224212</v>
      </c>
      <c r="D98" s="105">
        <f t="shared" si="39"/>
        <v>48.366267309786835</v>
      </c>
      <c r="E98" s="105">
        <f t="shared" si="39"/>
        <v>24.52154971215186</v>
      </c>
      <c r="F98" s="105">
        <f t="shared" si="39"/>
        <v>4.5511124941652401</v>
      </c>
      <c r="G98" s="105">
        <f t="shared" si="39"/>
        <v>14.104558892173642</v>
      </c>
      <c r="H98" s="20">
        <f t="shared" si="38"/>
        <v>100</v>
      </c>
      <c r="I98" s="19" t="s">
        <v>70</v>
      </c>
      <c r="J98" s="19" t="s">
        <v>70</v>
      </c>
      <c r="K98" s="19" t="s">
        <v>70</v>
      </c>
      <c r="L98" s="19" t="s">
        <v>70</v>
      </c>
      <c r="M98" s="19" t="s">
        <v>70</v>
      </c>
    </row>
    <row r="99" spans="1:13" ht="14.5" customHeight="1">
      <c r="A99" s="39" t="s">
        <v>5</v>
      </c>
      <c r="B99" s="11">
        <f t="shared" ref="B99:G99" si="40">B33*100/$B33</f>
        <v>100</v>
      </c>
      <c r="C99" s="104">
        <f t="shared" si="40"/>
        <v>6.0525762355415349</v>
      </c>
      <c r="D99" s="104">
        <f t="shared" si="40"/>
        <v>37.684542586750787</v>
      </c>
      <c r="E99" s="104">
        <f t="shared" si="40"/>
        <v>42.649842271293373</v>
      </c>
      <c r="F99" s="104">
        <f t="shared" si="40"/>
        <v>3.9095688748685595</v>
      </c>
      <c r="G99" s="104">
        <f t="shared" si="40"/>
        <v>9.7034700315457414</v>
      </c>
      <c r="H99" s="11">
        <f t="shared" si="38"/>
        <v>100</v>
      </c>
      <c r="I99" s="17" t="s">
        <v>70</v>
      </c>
      <c r="J99" s="17" t="s">
        <v>70</v>
      </c>
      <c r="K99" s="17" t="s">
        <v>70</v>
      </c>
      <c r="L99" s="17" t="s">
        <v>70</v>
      </c>
      <c r="M99" s="17" t="s">
        <v>70</v>
      </c>
    </row>
    <row r="100" spans="1:13" ht="14.5" customHeight="1">
      <c r="A100" s="40" t="s">
        <v>6</v>
      </c>
      <c r="B100" s="20">
        <f t="shared" ref="B100:G100" si="41">B34*100/$B34</f>
        <v>100</v>
      </c>
      <c r="C100" s="105">
        <f t="shared" si="41"/>
        <v>7.3219436432216556</v>
      </c>
      <c r="D100" s="105">
        <f t="shared" si="41"/>
        <v>46.03949412025738</v>
      </c>
      <c r="E100" s="105">
        <f t="shared" si="41"/>
        <v>30.019968937208787</v>
      </c>
      <c r="F100" s="105">
        <f t="shared" si="41"/>
        <v>3.6831595296205903</v>
      </c>
      <c r="G100" s="105">
        <f t="shared" si="41"/>
        <v>12.93543376969159</v>
      </c>
      <c r="H100" s="20">
        <f t="shared" si="38"/>
        <v>100</v>
      </c>
      <c r="I100" s="19" t="s">
        <v>70</v>
      </c>
      <c r="J100" s="19" t="s">
        <v>70</v>
      </c>
      <c r="K100" s="19" t="s">
        <v>70</v>
      </c>
      <c r="L100" s="19" t="s">
        <v>70</v>
      </c>
      <c r="M100" s="19" t="s">
        <v>70</v>
      </c>
    </row>
    <row r="101" spans="1:13" ht="14.5" customHeight="1">
      <c r="A101" s="39" t="s">
        <v>7</v>
      </c>
      <c r="B101" s="11">
        <f t="shared" ref="B101:G101" si="42">B35*100/$B35</f>
        <v>100</v>
      </c>
      <c r="C101" s="104">
        <f t="shared" si="42"/>
        <v>6.9626271455053645</v>
      </c>
      <c r="D101" s="104">
        <f t="shared" si="42"/>
        <v>31.608924918117815</v>
      </c>
      <c r="E101" s="104">
        <f t="shared" si="42"/>
        <v>45.931824075763835</v>
      </c>
      <c r="F101" s="104">
        <f t="shared" si="42"/>
        <v>5.301931555137207</v>
      </c>
      <c r="G101" s="104">
        <f t="shared" si="42"/>
        <v>10.194692305475781</v>
      </c>
      <c r="H101" s="11">
        <f t="shared" si="38"/>
        <v>100</v>
      </c>
      <c r="I101" s="17" t="s">
        <v>70</v>
      </c>
      <c r="J101" s="17" t="s">
        <v>70</v>
      </c>
      <c r="K101" s="17" t="s">
        <v>70</v>
      </c>
      <c r="L101" s="17" t="s">
        <v>70</v>
      </c>
      <c r="M101" s="17" t="s">
        <v>70</v>
      </c>
    </row>
    <row r="102" spans="1:13" ht="14.5" customHeight="1">
      <c r="A102" s="40" t="s">
        <v>8</v>
      </c>
      <c r="B102" s="20">
        <f t="shared" ref="B102:G102" si="43">B36*100/$B36</f>
        <v>100</v>
      </c>
      <c r="C102" s="105">
        <f t="shared" si="43"/>
        <v>5.8683132978606931</v>
      </c>
      <c r="D102" s="105">
        <f t="shared" si="43"/>
        <v>42.383235893056558</v>
      </c>
      <c r="E102" s="105">
        <f t="shared" si="43"/>
        <v>33.272022597385536</v>
      </c>
      <c r="F102" s="105">
        <f t="shared" si="43"/>
        <v>5.8070025619128947</v>
      </c>
      <c r="G102" s="105">
        <f t="shared" si="43"/>
        <v>12.669425649784317</v>
      </c>
      <c r="H102" s="20">
        <f t="shared" si="38"/>
        <v>100</v>
      </c>
      <c r="I102" s="19" t="s">
        <v>70</v>
      </c>
      <c r="J102" s="19" t="s">
        <v>70</v>
      </c>
      <c r="K102" s="19" t="s">
        <v>70</v>
      </c>
      <c r="L102" s="19" t="s">
        <v>70</v>
      </c>
      <c r="M102" s="19" t="s">
        <v>70</v>
      </c>
    </row>
    <row r="103" spans="1:13" ht="14.5" customHeight="1">
      <c r="A103" s="39" t="s">
        <v>9</v>
      </c>
      <c r="B103" s="11">
        <f t="shared" ref="B103:G103" si="44">B37*100/$B37</f>
        <v>100</v>
      </c>
      <c r="C103" s="104">
        <f t="shared" si="44"/>
        <v>5.4143109847039641</v>
      </c>
      <c r="D103" s="104">
        <f t="shared" si="44"/>
        <v>30.536575214179184</v>
      </c>
      <c r="E103" s="104">
        <f t="shared" si="44"/>
        <v>48.88488085741043</v>
      </c>
      <c r="F103" s="104">
        <f t="shared" si="44"/>
        <v>2.1608685095903715</v>
      </c>
      <c r="G103" s="104">
        <f t="shared" si="44"/>
        <v>13.003364434116056</v>
      </c>
      <c r="H103" s="11">
        <f t="shared" si="38"/>
        <v>100</v>
      </c>
      <c r="I103" s="17" t="s">
        <v>70</v>
      </c>
      <c r="J103" s="17" t="s">
        <v>70</v>
      </c>
      <c r="K103" s="17" t="s">
        <v>70</v>
      </c>
      <c r="L103" s="17" t="s">
        <v>70</v>
      </c>
      <c r="M103" s="17" t="s">
        <v>70</v>
      </c>
    </row>
    <row r="104" spans="1:13" ht="14.5" customHeight="1">
      <c r="A104" s="40" t="s">
        <v>10</v>
      </c>
      <c r="B104" s="20">
        <f t="shared" ref="B104:G104" si="45">B38*100/$B38</f>
        <v>100</v>
      </c>
      <c r="C104" s="105">
        <f t="shared" si="45"/>
        <v>3.5879672280158701</v>
      </c>
      <c r="D104" s="105">
        <f t="shared" si="45"/>
        <v>34.553070223925516</v>
      </c>
      <c r="E104" s="105">
        <f t="shared" si="45"/>
        <v>54.238370736141306</v>
      </c>
      <c r="F104" s="105">
        <f t="shared" si="45"/>
        <v>1.856014543489209</v>
      </c>
      <c r="G104" s="105">
        <f t="shared" si="45"/>
        <v>5.7645772684280994</v>
      </c>
      <c r="H104" s="20">
        <f t="shared" si="38"/>
        <v>100</v>
      </c>
      <c r="I104" s="19" t="s">
        <v>70</v>
      </c>
      <c r="J104" s="19" t="s">
        <v>70</v>
      </c>
      <c r="K104" s="19" t="s">
        <v>70</v>
      </c>
      <c r="L104" s="19" t="s">
        <v>70</v>
      </c>
      <c r="M104" s="19" t="s">
        <v>70</v>
      </c>
    </row>
    <row r="105" spans="1:13" ht="14.5" customHeight="1">
      <c r="A105" s="39" t="s">
        <v>11</v>
      </c>
      <c r="B105" s="11">
        <f t="shared" ref="B105:G105" si="46">B39*100/$B39</f>
        <v>100</v>
      </c>
      <c r="C105" s="104">
        <f t="shared" si="46"/>
        <v>3.3544175630442292</v>
      </c>
      <c r="D105" s="104">
        <f t="shared" si="46"/>
        <v>32.889015950160214</v>
      </c>
      <c r="E105" s="104">
        <f t="shared" si="46"/>
        <v>45.701556897640231</v>
      </c>
      <c r="F105" s="104">
        <f t="shared" si="46"/>
        <v>3.0804416967444519</v>
      </c>
      <c r="G105" s="104">
        <f t="shared" si="46"/>
        <v>14.974567892410869</v>
      </c>
      <c r="H105" s="11">
        <f t="shared" si="38"/>
        <v>100</v>
      </c>
      <c r="I105" s="17" t="s">
        <v>70</v>
      </c>
      <c r="J105" s="17" t="s">
        <v>70</v>
      </c>
      <c r="K105" s="17" t="s">
        <v>70</v>
      </c>
      <c r="L105" s="17" t="s">
        <v>70</v>
      </c>
      <c r="M105" s="17" t="s">
        <v>70</v>
      </c>
    </row>
    <row r="106" spans="1:13" ht="14.5" customHeight="1">
      <c r="A106" s="40" t="s">
        <v>12</v>
      </c>
      <c r="B106" s="20">
        <f t="shared" ref="B106:G106" si="47">B40*100/$B40</f>
        <v>100</v>
      </c>
      <c r="C106" s="105">
        <f t="shared" si="47"/>
        <v>5.6227525335076827</v>
      </c>
      <c r="D106" s="105">
        <f t="shared" si="47"/>
        <v>34.25956194834913</v>
      </c>
      <c r="E106" s="105">
        <f t="shared" si="47"/>
        <v>48.463550179797316</v>
      </c>
      <c r="F106" s="105">
        <f t="shared" si="47"/>
        <v>4.1516835567178818</v>
      </c>
      <c r="G106" s="105">
        <f t="shared" si="47"/>
        <v>7.5024517816279834</v>
      </c>
      <c r="H106" s="20">
        <f t="shared" si="38"/>
        <v>100</v>
      </c>
      <c r="I106" s="19" t="s">
        <v>70</v>
      </c>
      <c r="J106" s="19" t="s">
        <v>70</v>
      </c>
      <c r="K106" s="19" t="s">
        <v>70</v>
      </c>
      <c r="L106" s="19" t="s">
        <v>70</v>
      </c>
      <c r="M106" s="19" t="s">
        <v>70</v>
      </c>
    </row>
    <row r="107" spans="1:13" ht="14.5" customHeight="1">
      <c r="A107" s="109" t="s">
        <v>41</v>
      </c>
      <c r="B107" s="11">
        <f t="shared" ref="B107:G107" si="48">B41*100/$B41</f>
        <v>100</v>
      </c>
      <c r="C107" s="62">
        <f t="shared" si="48"/>
        <v>5.9071981470285184</v>
      </c>
      <c r="D107" s="62">
        <f t="shared" si="48"/>
        <v>54.241993306821762</v>
      </c>
      <c r="E107" s="62">
        <f t="shared" si="48"/>
        <v>17.083783944887724</v>
      </c>
      <c r="F107" s="62">
        <f t="shared" si="48"/>
        <v>4.5804841909854979</v>
      </c>
      <c r="G107" s="62">
        <f t="shared" si="48"/>
        <v>18.1865404102765</v>
      </c>
      <c r="H107" s="11">
        <f>H41*100/$H41</f>
        <v>100</v>
      </c>
      <c r="I107" s="104">
        <f t="shared" ref="I107:M107" si="49">I41*100/$H41</f>
        <v>39.006611290049158</v>
      </c>
      <c r="J107" s="104">
        <f t="shared" si="49"/>
        <v>8.0691642651296824</v>
      </c>
      <c r="K107" s="104">
        <f t="shared" si="49"/>
        <v>11.307001186641804</v>
      </c>
      <c r="L107" s="104">
        <f t="shared" si="49"/>
        <v>17.808103068316665</v>
      </c>
      <c r="M107" s="104">
        <f t="shared" si="49"/>
        <v>23.809120189862689</v>
      </c>
    </row>
    <row r="108" spans="1:13" ht="14.5" customHeight="1">
      <c r="A108" s="40" t="s">
        <v>13</v>
      </c>
      <c r="B108" s="20">
        <f t="shared" ref="B108:G108" si="50">B42*100/$B42</f>
        <v>100</v>
      </c>
      <c r="C108" s="105">
        <f t="shared" si="50"/>
        <v>5.7218946167015412</v>
      </c>
      <c r="D108" s="105">
        <f t="shared" si="50"/>
        <v>44.386532242723987</v>
      </c>
      <c r="E108" s="105">
        <f t="shared" si="50"/>
        <v>19.178238539090735</v>
      </c>
      <c r="F108" s="105">
        <f t="shared" si="50"/>
        <v>8.2518546699638584</v>
      </c>
      <c r="G108" s="105">
        <f t="shared" si="50"/>
        <v>22.461479931519879</v>
      </c>
      <c r="H108" s="19">
        <f t="shared" ref="H108:H113" si="51">H42*100/$H42</f>
        <v>100</v>
      </c>
      <c r="I108" s="19" t="s">
        <v>70</v>
      </c>
      <c r="J108" s="19" t="s">
        <v>70</v>
      </c>
      <c r="K108" s="19" t="s">
        <v>70</v>
      </c>
      <c r="L108" s="19" t="s">
        <v>70</v>
      </c>
      <c r="M108" s="19" t="s">
        <v>70</v>
      </c>
    </row>
    <row r="109" spans="1:13" ht="14.5" customHeight="1">
      <c r="A109" s="39" t="s">
        <v>14</v>
      </c>
      <c r="B109" s="11">
        <f t="shared" ref="B109:G109" si="52">B43*100/$B43</f>
        <v>100</v>
      </c>
      <c r="C109" s="104">
        <f t="shared" si="52"/>
        <v>4.2064275529231105</v>
      </c>
      <c r="D109" s="104">
        <f t="shared" si="52"/>
        <v>57.178896566853133</v>
      </c>
      <c r="E109" s="104">
        <f t="shared" si="52"/>
        <v>14.834923768783591</v>
      </c>
      <c r="F109" s="104">
        <f t="shared" si="52"/>
        <v>2.0785346056816936</v>
      </c>
      <c r="G109" s="104">
        <f t="shared" si="52"/>
        <v>21.701217505758475</v>
      </c>
      <c r="H109" s="17">
        <f t="shared" si="51"/>
        <v>100</v>
      </c>
      <c r="I109" s="17" t="s">
        <v>70</v>
      </c>
      <c r="J109" s="17" t="s">
        <v>70</v>
      </c>
      <c r="K109" s="17" t="s">
        <v>70</v>
      </c>
      <c r="L109" s="17" t="s">
        <v>70</v>
      </c>
      <c r="M109" s="17" t="s">
        <v>70</v>
      </c>
    </row>
    <row r="110" spans="1:13" ht="14.5" customHeight="1">
      <c r="A110" s="40" t="s">
        <v>15</v>
      </c>
      <c r="B110" s="20">
        <f t="shared" ref="B110:G110" si="53">B44*100/$B44</f>
        <v>100</v>
      </c>
      <c r="C110" s="105">
        <f t="shared" si="53"/>
        <v>5.9464728819567529</v>
      </c>
      <c r="D110" s="105">
        <f t="shared" si="53"/>
        <v>59.074796171570362</v>
      </c>
      <c r="E110" s="105">
        <f t="shared" si="53"/>
        <v>12.141084721729882</v>
      </c>
      <c r="F110" s="105">
        <f t="shared" si="53"/>
        <v>5.1666075859624243</v>
      </c>
      <c r="G110" s="105">
        <f t="shared" si="53"/>
        <v>17.671038638780573</v>
      </c>
      <c r="H110" s="19">
        <f t="shared" si="51"/>
        <v>100</v>
      </c>
      <c r="I110" s="19" t="s">
        <v>70</v>
      </c>
      <c r="J110" s="19" t="s">
        <v>70</v>
      </c>
      <c r="K110" s="19" t="s">
        <v>70</v>
      </c>
      <c r="L110" s="19" t="s">
        <v>70</v>
      </c>
      <c r="M110" s="19" t="s">
        <v>70</v>
      </c>
    </row>
    <row r="111" spans="1:13" ht="14.5" customHeight="1">
      <c r="A111" s="39" t="s">
        <v>16</v>
      </c>
      <c r="B111" s="11">
        <f t="shared" ref="B111:G111" si="54">B45*100/$B45</f>
        <v>100</v>
      </c>
      <c r="C111" s="104">
        <f t="shared" si="54"/>
        <v>8.0265599062591537</v>
      </c>
      <c r="D111" s="104">
        <f t="shared" si="54"/>
        <v>61.745272271588064</v>
      </c>
      <c r="E111" s="104">
        <f t="shared" si="54"/>
        <v>13.338541158090031</v>
      </c>
      <c r="F111" s="104">
        <f t="shared" si="54"/>
        <v>2.9196367542232204</v>
      </c>
      <c r="G111" s="104">
        <f t="shared" si="54"/>
        <v>13.969989909839533</v>
      </c>
      <c r="H111" s="17">
        <f t="shared" si="51"/>
        <v>100</v>
      </c>
      <c r="I111" s="17" t="s">
        <v>70</v>
      </c>
      <c r="J111" s="17" t="s">
        <v>70</v>
      </c>
      <c r="K111" s="17" t="s">
        <v>70</v>
      </c>
      <c r="L111" s="17" t="s">
        <v>70</v>
      </c>
      <c r="M111" s="17" t="s">
        <v>70</v>
      </c>
    </row>
    <row r="112" spans="1:13" ht="14.5" customHeight="1">
      <c r="A112" s="40" t="s">
        <v>17</v>
      </c>
      <c r="B112" s="20">
        <f t="shared" ref="B112:G112" si="55">B46*100/$B46</f>
        <v>100</v>
      </c>
      <c r="C112" s="105">
        <f t="shared" si="55"/>
        <v>3.7295896848828103</v>
      </c>
      <c r="D112" s="105">
        <f t="shared" si="55"/>
        <v>53.600048201482196</v>
      </c>
      <c r="E112" s="105">
        <f t="shared" si="55"/>
        <v>18.135807676086038</v>
      </c>
      <c r="F112" s="105">
        <f t="shared" si="55"/>
        <v>3.9163704283906728</v>
      </c>
      <c r="G112" s="105">
        <f t="shared" si="55"/>
        <v>20.618184009158281</v>
      </c>
      <c r="H112" s="19">
        <f t="shared" si="51"/>
        <v>100</v>
      </c>
      <c r="I112" s="19" t="s">
        <v>70</v>
      </c>
      <c r="J112" s="19" t="s">
        <v>70</v>
      </c>
      <c r="K112" s="19" t="s">
        <v>70</v>
      </c>
      <c r="L112" s="19" t="s">
        <v>70</v>
      </c>
      <c r="M112" s="19" t="s">
        <v>70</v>
      </c>
    </row>
    <row r="113" spans="1:13" ht="14.5" customHeight="1">
      <c r="A113" s="39" t="s">
        <v>18</v>
      </c>
      <c r="B113" s="11">
        <f t="shared" ref="B113:G113" si="56">B47*100/$B47</f>
        <v>100</v>
      </c>
      <c r="C113" s="62">
        <f t="shared" si="56"/>
        <v>6.3591893780573026</v>
      </c>
      <c r="D113" s="62">
        <f t="shared" si="56"/>
        <v>49.426974143955277</v>
      </c>
      <c r="E113" s="62">
        <f t="shared" si="56"/>
        <v>26.820405310971349</v>
      </c>
      <c r="F113" s="62">
        <f t="shared" si="56"/>
        <v>4.898672257162823</v>
      </c>
      <c r="G113" s="62">
        <f t="shared" si="56"/>
        <v>12.49475890985325</v>
      </c>
      <c r="H113" s="17">
        <f t="shared" si="51"/>
        <v>100</v>
      </c>
      <c r="I113" s="17" t="s">
        <v>70</v>
      </c>
      <c r="J113" s="17" t="s">
        <v>70</v>
      </c>
      <c r="K113" s="17" t="s">
        <v>70</v>
      </c>
      <c r="L113" s="17" t="s">
        <v>70</v>
      </c>
      <c r="M113" s="17" t="s">
        <v>70</v>
      </c>
    </row>
    <row r="114" spans="1:13" ht="14.5" customHeight="1">
      <c r="A114" s="67"/>
      <c r="B114" s="271" t="s">
        <v>42</v>
      </c>
      <c r="C114" s="271"/>
      <c r="D114" s="271"/>
      <c r="E114" s="271"/>
      <c r="F114" s="271"/>
      <c r="G114" s="271"/>
      <c r="H114" s="271" t="s">
        <v>42</v>
      </c>
      <c r="I114" s="271"/>
      <c r="J114" s="271"/>
      <c r="K114" s="271"/>
      <c r="L114" s="271"/>
      <c r="M114" s="271"/>
    </row>
    <row r="115" spans="1:13" ht="14.5" customHeight="1">
      <c r="A115" s="21" t="s">
        <v>30</v>
      </c>
      <c r="B115" s="159" t="s">
        <v>140</v>
      </c>
      <c r="C115" s="87">
        <f t="shared" ref="C115:M115" si="57">C95-C75</f>
        <v>-0.20760818197101472</v>
      </c>
      <c r="D115" s="87">
        <f t="shared" si="57"/>
        <v>-1.238704468101318</v>
      </c>
      <c r="E115" s="87">
        <f t="shared" si="57"/>
        <v>0.34763151000128545</v>
      </c>
      <c r="F115" s="87">
        <f t="shared" si="57"/>
        <v>0.18796204038907005</v>
      </c>
      <c r="G115" s="87">
        <f t="shared" si="57"/>
        <v>0.91071909968197673</v>
      </c>
      <c r="H115" s="159" t="s">
        <v>140</v>
      </c>
      <c r="I115" s="87">
        <f t="shared" si="57"/>
        <v>-1.0526733964103698</v>
      </c>
      <c r="J115" s="87">
        <f t="shared" si="57"/>
        <v>2.1064976736381142</v>
      </c>
      <c r="K115" s="87">
        <f t="shared" si="57"/>
        <v>0.56892095923040031</v>
      </c>
      <c r="L115" s="87">
        <f t="shared" si="57"/>
        <v>3.7378045738301289</v>
      </c>
      <c r="M115" s="87">
        <f t="shared" si="57"/>
        <v>-5.3605498102882763</v>
      </c>
    </row>
    <row r="116" spans="1:13" ht="14.5" customHeight="1">
      <c r="A116" s="18" t="s">
        <v>19</v>
      </c>
      <c r="B116" s="66" t="s">
        <v>140</v>
      </c>
      <c r="C116" s="38">
        <f t="shared" ref="C116:M116" si="58">C96-C76</f>
        <v>-0.31238386793752504</v>
      </c>
      <c r="D116" s="38">
        <f t="shared" si="58"/>
        <v>-1.0290408233232924</v>
      </c>
      <c r="E116" s="38">
        <f t="shared" si="58"/>
        <v>-5.7887889441836649E-2</v>
      </c>
      <c r="F116" s="38">
        <f t="shared" si="58"/>
        <v>4.1728533919116018E-2</v>
      </c>
      <c r="G116" s="86">
        <f t="shared" si="58"/>
        <v>1.357584046783531</v>
      </c>
      <c r="H116" s="66" t="s">
        <v>140</v>
      </c>
      <c r="I116" s="38">
        <f t="shared" si="58"/>
        <v>0.82185078658633159</v>
      </c>
      <c r="J116" s="38">
        <f t="shared" si="58"/>
        <v>2.1133817560720427</v>
      </c>
      <c r="K116" s="38">
        <f t="shared" si="58"/>
        <v>0.14275688698401012</v>
      </c>
      <c r="L116" s="38">
        <f t="shared" si="58"/>
        <v>2.0562362977799147</v>
      </c>
      <c r="M116" s="86">
        <f t="shared" si="58"/>
        <v>-5.1342257274222973</v>
      </c>
    </row>
    <row r="117" spans="1:13" ht="14.5" customHeight="1">
      <c r="A117" s="39" t="s">
        <v>3</v>
      </c>
      <c r="B117" s="110" t="s">
        <v>140</v>
      </c>
      <c r="C117" s="87">
        <f t="shared" ref="C117:G117" si="59">C97-C77</f>
        <v>-0.50814093510962266</v>
      </c>
      <c r="D117" s="87">
        <f t="shared" si="59"/>
        <v>-3.0023689246938901</v>
      </c>
      <c r="E117" s="87">
        <f t="shared" si="59"/>
        <v>-1.3244357418460098</v>
      </c>
      <c r="F117" s="87">
        <f t="shared" si="59"/>
        <v>0.38945221264296892</v>
      </c>
      <c r="G117" s="87">
        <f t="shared" si="59"/>
        <v>4.4454933890065522</v>
      </c>
      <c r="H117" s="110" t="s">
        <v>140</v>
      </c>
      <c r="I117" s="110" t="s">
        <v>70</v>
      </c>
      <c r="J117" s="110" t="s">
        <v>70</v>
      </c>
      <c r="K117" s="110" t="s">
        <v>70</v>
      </c>
      <c r="L117" s="110" t="s">
        <v>70</v>
      </c>
      <c r="M117" s="110" t="s">
        <v>70</v>
      </c>
    </row>
    <row r="118" spans="1:13" ht="14.5" customHeight="1">
      <c r="A118" s="40" t="s">
        <v>4</v>
      </c>
      <c r="B118" s="66" t="s">
        <v>140</v>
      </c>
      <c r="C118" s="86">
        <f t="shared" ref="C118:G118" si="60">C98-C78</f>
        <v>-0.6690326753312803</v>
      </c>
      <c r="D118" s="86">
        <f t="shared" si="60"/>
        <v>-0.27306505596062181</v>
      </c>
      <c r="E118" s="86">
        <f t="shared" si="60"/>
        <v>-0.20631676099763396</v>
      </c>
      <c r="F118" s="86">
        <f t="shared" si="60"/>
        <v>1.6755682271115391</v>
      </c>
      <c r="G118" s="86">
        <f t="shared" si="60"/>
        <v>-0.52715373482200256</v>
      </c>
      <c r="H118" s="66" t="s">
        <v>140</v>
      </c>
      <c r="I118" s="66" t="s">
        <v>70</v>
      </c>
      <c r="J118" s="66" t="s">
        <v>70</v>
      </c>
      <c r="K118" s="66" t="s">
        <v>70</v>
      </c>
      <c r="L118" s="66" t="s">
        <v>70</v>
      </c>
      <c r="M118" s="66" t="s">
        <v>70</v>
      </c>
    </row>
    <row r="119" spans="1:13" ht="14.5" customHeight="1">
      <c r="A119" s="39" t="s">
        <v>5</v>
      </c>
      <c r="B119" s="110" t="s">
        <v>140</v>
      </c>
      <c r="C119" s="87">
        <f t="shared" ref="C119:G119" si="61">C99-C79</f>
        <v>-0.22508147774445852</v>
      </c>
      <c r="D119" s="87">
        <f t="shared" si="61"/>
        <v>-0.81756711789056169</v>
      </c>
      <c r="E119" s="87">
        <f t="shared" si="61"/>
        <v>-0.93099543581787714</v>
      </c>
      <c r="F119" s="87">
        <f t="shared" si="61"/>
        <v>-0.53624773519627533</v>
      </c>
      <c r="G119" s="87">
        <f t="shared" si="61"/>
        <v>2.5098917666491687</v>
      </c>
      <c r="H119" s="110" t="s">
        <v>140</v>
      </c>
      <c r="I119" s="110" t="s">
        <v>70</v>
      </c>
      <c r="J119" s="110" t="s">
        <v>70</v>
      </c>
      <c r="K119" s="110" t="s">
        <v>70</v>
      </c>
      <c r="L119" s="110" t="s">
        <v>70</v>
      </c>
      <c r="M119" s="110" t="s">
        <v>70</v>
      </c>
    </row>
    <row r="120" spans="1:13" ht="14.5" customHeight="1">
      <c r="A120" s="40" t="s">
        <v>6</v>
      </c>
      <c r="B120" s="66" t="s">
        <v>140</v>
      </c>
      <c r="C120" s="86">
        <f t="shared" ref="C120:G120" si="62">C100-C80</f>
        <v>3.2315463182516879E-2</v>
      </c>
      <c r="D120" s="86">
        <f t="shared" si="62"/>
        <v>11.939689814973626</v>
      </c>
      <c r="E120" s="86">
        <f t="shared" si="62"/>
        <v>-5.9389351723802548</v>
      </c>
      <c r="F120" s="86">
        <f t="shared" si="62"/>
        <v>-2.7013805877962391</v>
      </c>
      <c r="G120" s="86">
        <f t="shared" si="62"/>
        <v>-3.3316895179796422</v>
      </c>
      <c r="H120" s="66" t="s">
        <v>140</v>
      </c>
      <c r="I120" s="66" t="s">
        <v>70</v>
      </c>
      <c r="J120" s="66" t="s">
        <v>70</v>
      </c>
      <c r="K120" s="66" t="s">
        <v>70</v>
      </c>
      <c r="L120" s="66" t="s">
        <v>70</v>
      </c>
      <c r="M120" s="66" t="s">
        <v>70</v>
      </c>
    </row>
    <row r="121" spans="1:13" ht="14.5" customHeight="1">
      <c r="A121" s="39" t="s">
        <v>7</v>
      </c>
      <c r="B121" s="110" t="s">
        <v>140</v>
      </c>
      <c r="C121" s="87">
        <f t="shared" ref="C121:G121" si="63">C101-C81</f>
        <v>-0.88683017885760673</v>
      </c>
      <c r="D121" s="87">
        <f t="shared" si="63"/>
        <v>-2.3124046957971842</v>
      </c>
      <c r="E121" s="87">
        <f t="shared" si="63"/>
        <v>0.53226009161043208</v>
      </c>
      <c r="F121" s="87">
        <f t="shared" si="63"/>
        <v>-0.18460118121385616</v>
      </c>
      <c r="G121" s="87">
        <f t="shared" si="63"/>
        <v>2.8515759642582186</v>
      </c>
      <c r="H121" s="110" t="s">
        <v>140</v>
      </c>
      <c r="I121" s="110" t="s">
        <v>70</v>
      </c>
      <c r="J121" s="110" t="s">
        <v>70</v>
      </c>
      <c r="K121" s="110" t="s">
        <v>70</v>
      </c>
      <c r="L121" s="110" t="s">
        <v>70</v>
      </c>
      <c r="M121" s="110" t="s">
        <v>70</v>
      </c>
    </row>
    <row r="122" spans="1:13" ht="14.5" customHeight="1">
      <c r="A122" s="40" t="s">
        <v>8</v>
      </c>
      <c r="B122" s="66" t="s">
        <v>140</v>
      </c>
      <c r="C122" s="86">
        <f t="shared" ref="C122:G122" si="64">C102-C82</f>
        <v>-1.0077681609440452</v>
      </c>
      <c r="D122" s="86">
        <f t="shared" si="64"/>
        <v>10.310828066622378</v>
      </c>
      <c r="E122" s="86">
        <f t="shared" si="64"/>
        <v>-9.0945420239375068</v>
      </c>
      <c r="F122" s="86">
        <f t="shared" si="64"/>
        <v>-0.53134430352035444</v>
      </c>
      <c r="G122" s="86">
        <f t="shared" si="64"/>
        <v>0.32282642177952603</v>
      </c>
      <c r="H122" s="66" t="s">
        <v>140</v>
      </c>
      <c r="I122" s="66" t="s">
        <v>70</v>
      </c>
      <c r="J122" s="66" t="s">
        <v>70</v>
      </c>
      <c r="K122" s="66" t="s">
        <v>70</v>
      </c>
      <c r="L122" s="66" t="s">
        <v>70</v>
      </c>
      <c r="M122" s="66" t="s">
        <v>70</v>
      </c>
    </row>
    <row r="123" spans="1:13" ht="14.5" customHeight="1">
      <c r="A123" s="39" t="s">
        <v>9</v>
      </c>
      <c r="B123" s="110" t="s">
        <v>140</v>
      </c>
      <c r="C123" s="87">
        <f t="shared" ref="C123:G123" si="65">C103-C83</f>
        <v>0.46720984208864458</v>
      </c>
      <c r="D123" s="87">
        <f t="shared" si="65"/>
        <v>-3.597999479007445</v>
      </c>
      <c r="E123" s="87">
        <f t="shared" si="65"/>
        <v>0.24332351504902761</v>
      </c>
      <c r="F123" s="87">
        <f t="shared" si="65"/>
        <v>0.35384354132968587</v>
      </c>
      <c r="G123" s="87">
        <f t="shared" si="65"/>
        <v>2.5336225805400936</v>
      </c>
      <c r="H123" s="110" t="s">
        <v>140</v>
      </c>
      <c r="I123" s="110" t="s">
        <v>70</v>
      </c>
      <c r="J123" s="110" t="s">
        <v>70</v>
      </c>
      <c r="K123" s="110" t="s">
        <v>70</v>
      </c>
      <c r="L123" s="110" t="s">
        <v>70</v>
      </c>
      <c r="M123" s="110" t="s">
        <v>70</v>
      </c>
    </row>
    <row r="124" spans="1:13" ht="14.5" customHeight="1">
      <c r="A124" s="40" t="s">
        <v>10</v>
      </c>
      <c r="B124" s="66" t="s">
        <v>140</v>
      </c>
      <c r="C124" s="86">
        <f t="shared" ref="C124:G124" si="66">C104-C84</f>
        <v>-0.35045946061674949</v>
      </c>
      <c r="D124" s="86">
        <f t="shared" si="66"/>
        <v>-4.4159028677823358</v>
      </c>
      <c r="E124" s="86">
        <f t="shared" si="66"/>
        <v>4.7051472325718393</v>
      </c>
      <c r="F124" s="86">
        <f t="shared" si="66"/>
        <v>-0.50360928956954987</v>
      </c>
      <c r="G124" s="86">
        <f t="shared" si="66"/>
        <v>0.5648243853967978</v>
      </c>
      <c r="H124" s="66" t="s">
        <v>140</v>
      </c>
      <c r="I124" s="66" t="s">
        <v>70</v>
      </c>
      <c r="J124" s="66" t="s">
        <v>70</v>
      </c>
      <c r="K124" s="66" t="s">
        <v>70</v>
      </c>
      <c r="L124" s="66" t="s">
        <v>70</v>
      </c>
      <c r="M124" s="66" t="s">
        <v>70</v>
      </c>
    </row>
    <row r="125" spans="1:13" ht="14.5" customHeight="1">
      <c r="A125" s="39" t="s">
        <v>11</v>
      </c>
      <c r="B125" s="110" t="s">
        <v>140</v>
      </c>
      <c r="C125" s="87">
        <f t="shared" ref="C125:G125" si="67">C105-C85</f>
        <v>1.1326547843298935</v>
      </c>
      <c r="D125" s="87">
        <f t="shared" si="67"/>
        <v>-2.1152780795481121</v>
      </c>
      <c r="E125" s="87">
        <f t="shared" si="67"/>
        <v>-0.37338187267689449</v>
      </c>
      <c r="F125" s="87">
        <f t="shared" si="67"/>
        <v>1.3930470595104432</v>
      </c>
      <c r="G125" s="87">
        <f t="shared" si="67"/>
        <v>-3.7041891615340106E-2</v>
      </c>
      <c r="H125" s="110" t="s">
        <v>140</v>
      </c>
      <c r="I125" s="110" t="s">
        <v>70</v>
      </c>
      <c r="J125" s="110" t="s">
        <v>70</v>
      </c>
      <c r="K125" s="110" t="s">
        <v>70</v>
      </c>
      <c r="L125" s="110" t="s">
        <v>70</v>
      </c>
      <c r="M125" s="110" t="s">
        <v>70</v>
      </c>
    </row>
    <row r="126" spans="1:13" ht="14.5" customHeight="1">
      <c r="A126" s="40" t="s">
        <v>12</v>
      </c>
      <c r="B126" s="66" t="s">
        <v>140</v>
      </c>
      <c r="C126" s="86">
        <f t="shared" ref="C126:G126" si="68">C106-C86</f>
        <v>-0.73916025351570092</v>
      </c>
      <c r="D126" s="86">
        <f t="shared" si="68"/>
        <v>-1.7842551993230842</v>
      </c>
      <c r="E126" s="86">
        <f t="shared" si="68"/>
        <v>0.32788554950450077</v>
      </c>
      <c r="F126" s="86">
        <f t="shared" si="68"/>
        <v>2.5717383281524722</v>
      </c>
      <c r="G126" s="86">
        <f t="shared" si="68"/>
        <v>-0.37620842481819317</v>
      </c>
      <c r="H126" s="66" t="s">
        <v>140</v>
      </c>
      <c r="I126" s="66" t="s">
        <v>70</v>
      </c>
      <c r="J126" s="66" t="s">
        <v>70</v>
      </c>
      <c r="K126" s="66" t="s">
        <v>70</v>
      </c>
      <c r="L126" s="66" t="s">
        <v>70</v>
      </c>
      <c r="M126" s="66" t="s">
        <v>70</v>
      </c>
    </row>
    <row r="127" spans="1:13" ht="14.5" customHeight="1">
      <c r="A127" s="109" t="s">
        <v>41</v>
      </c>
      <c r="B127" s="110" t="s">
        <v>140</v>
      </c>
      <c r="C127" s="87">
        <f t="shared" ref="C127:M127" si="69">C107-C87</f>
        <v>0.18293563025033333</v>
      </c>
      <c r="D127" s="87">
        <f t="shared" si="69"/>
        <v>-0.94889954491458894</v>
      </c>
      <c r="E127" s="87">
        <f t="shared" si="69"/>
        <v>0.2692674089142848</v>
      </c>
      <c r="F127" s="87">
        <f t="shared" si="69"/>
        <v>0.73436916075953462</v>
      </c>
      <c r="G127" s="87">
        <f t="shared" si="69"/>
        <v>-0.23767265500956114</v>
      </c>
      <c r="H127" s="110" t="s">
        <v>140</v>
      </c>
      <c r="I127" s="87">
        <f t="shared" si="69"/>
        <v>-7.4496378292970462</v>
      </c>
      <c r="J127" s="87">
        <f t="shared" si="69"/>
        <v>1.9539042961286963</v>
      </c>
      <c r="K127" s="87">
        <f t="shared" si="69"/>
        <v>1.5704928028176521</v>
      </c>
      <c r="L127" s="87">
        <f t="shared" si="69"/>
        <v>10.086530572896065</v>
      </c>
      <c r="M127" s="87">
        <f t="shared" si="69"/>
        <v>-6.1612898425453722</v>
      </c>
    </row>
    <row r="128" spans="1:13" ht="14.5" customHeight="1">
      <c r="A128" s="40" t="s">
        <v>13</v>
      </c>
      <c r="B128" s="66" t="s">
        <v>140</v>
      </c>
      <c r="C128" s="86">
        <f t="shared" ref="C128:G128" si="70">C108-C88</f>
        <v>0.53725289500919615</v>
      </c>
      <c r="D128" s="86">
        <f t="shared" si="70"/>
        <v>5.0615139008311019</v>
      </c>
      <c r="E128" s="86">
        <f t="shared" si="70"/>
        <v>3.0129169445688468</v>
      </c>
      <c r="F128" s="86">
        <f t="shared" si="70"/>
        <v>2.3041902043243381</v>
      </c>
      <c r="G128" s="86">
        <f t="shared" si="70"/>
        <v>-10.915873944733487</v>
      </c>
      <c r="H128" s="66" t="s">
        <v>140</v>
      </c>
      <c r="I128" s="66" t="s">
        <v>70</v>
      </c>
      <c r="J128" s="66" t="s">
        <v>70</v>
      </c>
      <c r="K128" s="66" t="s">
        <v>70</v>
      </c>
      <c r="L128" s="66" t="s">
        <v>70</v>
      </c>
      <c r="M128" s="66" t="s">
        <v>70</v>
      </c>
    </row>
    <row r="129" spans="1:13" ht="14.5" customHeight="1">
      <c r="A129" s="39" t="s">
        <v>14</v>
      </c>
      <c r="B129" s="110" t="s">
        <v>140</v>
      </c>
      <c r="C129" s="87">
        <f t="shared" ref="C129:G129" si="71">C109-C89</f>
        <v>-0.4551020910939565</v>
      </c>
      <c r="D129" s="87">
        <f t="shared" si="71"/>
        <v>-2.8478499147108991</v>
      </c>
      <c r="E129" s="87">
        <f t="shared" si="71"/>
        <v>-1.1174420211928471</v>
      </c>
      <c r="F129" s="87">
        <f t="shared" si="71"/>
        <v>0.20628089619942913</v>
      </c>
      <c r="G129" s="87">
        <f t="shared" si="71"/>
        <v>4.2141131307982747</v>
      </c>
      <c r="H129" s="110" t="s">
        <v>140</v>
      </c>
      <c r="I129" s="110" t="s">
        <v>70</v>
      </c>
      <c r="J129" s="110" t="s">
        <v>70</v>
      </c>
      <c r="K129" s="110" t="s">
        <v>70</v>
      </c>
      <c r="L129" s="110" t="s">
        <v>70</v>
      </c>
      <c r="M129" s="110" t="s">
        <v>70</v>
      </c>
    </row>
    <row r="130" spans="1:13" ht="14.5" customHeight="1">
      <c r="A130" s="40" t="s">
        <v>15</v>
      </c>
      <c r="B130" s="66" t="s">
        <v>140</v>
      </c>
      <c r="C130" s="86">
        <f t="shared" ref="C130:G130" si="72">C110-C90</f>
        <v>0.13854921466780912</v>
      </c>
      <c r="D130" s="86">
        <f t="shared" si="72"/>
        <v>-1.3483525527606872</v>
      </c>
      <c r="E130" s="86">
        <f t="shared" si="72"/>
        <v>-1.1963971285086572</v>
      </c>
      <c r="F130" s="86">
        <f t="shared" si="72"/>
        <v>-0.10200888364968907</v>
      </c>
      <c r="G130" s="86">
        <f t="shared" si="72"/>
        <v>2.5082093502512226</v>
      </c>
      <c r="H130" s="66" t="s">
        <v>140</v>
      </c>
      <c r="I130" s="66" t="s">
        <v>70</v>
      </c>
      <c r="J130" s="66" t="s">
        <v>70</v>
      </c>
      <c r="K130" s="66" t="s">
        <v>70</v>
      </c>
      <c r="L130" s="66" t="s">
        <v>70</v>
      </c>
      <c r="M130" s="66" t="s">
        <v>70</v>
      </c>
    </row>
    <row r="131" spans="1:13" ht="14.5" customHeight="1">
      <c r="A131" s="39" t="s">
        <v>16</v>
      </c>
      <c r="B131" s="110" t="s">
        <v>140</v>
      </c>
      <c r="C131" s="87">
        <f t="shared" ref="C131:G131" si="73">C111-C91</f>
        <v>0.38151900453638099</v>
      </c>
      <c r="D131" s="87">
        <f t="shared" si="73"/>
        <v>-1.3376243997279502</v>
      </c>
      <c r="E131" s="87">
        <f t="shared" si="73"/>
        <v>4.6423692865920074E-2</v>
      </c>
      <c r="F131" s="87">
        <f t="shared" si="73"/>
        <v>0.38636876311981627</v>
      </c>
      <c r="G131" s="87">
        <f t="shared" si="73"/>
        <v>0.5233129392058391</v>
      </c>
      <c r="H131" s="110" t="s">
        <v>140</v>
      </c>
      <c r="I131" s="110" t="s">
        <v>70</v>
      </c>
      <c r="J131" s="110" t="s">
        <v>70</v>
      </c>
      <c r="K131" s="110" t="s">
        <v>70</v>
      </c>
      <c r="L131" s="110" t="s">
        <v>70</v>
      </c>
      <c r="M131" s="110" t="s">
        <v>70</v>
      </c>
    </row>
    <row r="132" spans="1:13" ht="14.5" customHeight="1">
      <c r="A132" s="40" t="s">
        <v>17</v>
      </c>
      <c r="B132" s="66" t="s">
        <v>140</v>
      </c>
      <c r="C132" s="86">
        <f t="shared" ref="C132:G132" si="74">C112-C92</f>
        <v>9.7387601939700197E-3</v>
      </c>
      <c r="D132" s="86">
        <f t="shared" si="74"/>
        <v>-8.0060273206329882</v>
      </c>
      <c r="E132" s="86">
        <f t="shared" si="74"/>
        <v>3.186085434330888</v>
      </c>
      <c r="F132" s="86">
        <f t="shared" si="74"/>
        <v>0.23167877520172686</v>
      </c>
      <c r="G132" s="86">
        <f t="shared" si="74"/>
        <v>4.5785243509063989</v>
      </c>
      <c r="H132" s="66" t="s">
        <v>140</v>
      </c>
      <c r="I132" s="66" t="s">
        <v>70</v>
      </c>
      <c r="J132" s="66" t="s">
        <v>70</v>
      </c>
      <c r="K132" s="66" t="s">
        <v>70</v>
      </c>
      <c r="L132" s="66" t="s">
        <v>70</v>
      </c>
      <c r="M132" s="66" t="s">
        <v>70</v>
      </c>
    </row>
    <row r="133" spans="1:13" ht="14.5" customHeight="1">
      <c r="A133" s="39" t="s">
        <v>18</v>
      </c>
      <c r="B133" s="110" t="s">
        <v>140</v>
      </c>
      <c r="C133" s="87">
        <f t="shared" ref="C133:G133" si="75">C113-C93</f>
        <v>0.2790236277983178</v>
      </c>
      <c r="D133" s="87">
        <f t="shared" si="75"/>
        <v>2.4112756819264334</v>
      </c>
      <c r="E133" s="87">
        <f t="shared" si="75"/>
        <v>-4.3613621605403239</v>
      </c>
      <c r="F133" s="87">
        <f t="shared" si="75"/>
        <v>0.14132107380159908</v>
      </c>
      <c r="G133" s="87">
        <f t="shared" si="75"/>
        <v>1.5297417770139798</v>
      </c>
      <c r="H133" s="110" t="s">
        <v>140</v>
      </c>
      <c r="I133" s="110" t="s">
        <v>70</v>
      </c>
      <c r="J133" s="110" t="s">
        <v>70</v>
      </c>
      <c r="K133" s="110" t="s">
        <v>70</v>
      </c>
      <c r="L133" s="110" t="s">
        <v>70</v>
      </c>
      <c r="M133" s="110" t="s">
        <v>70</v>
      </c>
    </row>
    <row r="134" spans="1:13" s="94" customFormat="1" ht="20.149999999999999" customHeight="1">
      <c r="A134" s="273" t="s">
        <v>144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</row>
  </sheetData>
  <mergeCells count="28">
    <mergeCell ref="A134:M134"/>
    <mergeCell ref="A71:A73"/>
    <mergeCell ref="B71:G71"/>
    <mergeCell ref="H71:M71"/>
    <mergeCell ref="B72:B73"/>
    <mergeCell ref="C72:G72"/>
    <mergeCell ref="H72:H73"/>
    <mergeCell ref="I72:M72"/>
    <mergeCell ref="B74:G74"/>
    <mergeCell ref="H74:M74"/>
    <mergeCell ref="B94:G94"/>
    <mergeCell ref="H94:M94"/>
    <mergeCell ref="B114:G114"/>
    <mergeCell ref="H114:M114"/>
    <mergeCell ref="A68:M68"/>
    <mergeCell ref="A5:A7"/>
    <mergeCell ref="B48:G48"/>
    <mergeCell ref="H48:M48"/>
    <mergeCell ref="B5:G5"/>
    <mergeCell ref="H5:M5"/>
    <mergeCell ref="C6:G6"/>
    <mergeCell ref="B6:B7"/>
    <mergeCell ref="H6:H7"/>
    <mergeCell ref="I6:M6"/>
    <mergeCell ref="B8:G8"/>
    <mergeCell ref="H8:M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5" sqref="A5:A7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121</v>
      </c>
      <c r="B3" s="22"/>
    </row>
    <row r="4" spans="1:13" ht="14.5" customHeight="1"/>
    <row r="5" spans="1:13" s="103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103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>B11+B12+B13+B14+B15+B16+B17+B18+B19+B20+B22+B23+B24+B25+B26+B27</f>
        <v>147981</v>
      </c>
      <c r="C9" s="17">
        <f t="shared" ref="C9:G9" si="0">C11+C12+C13+C14+C15+C16+C17+C18+C19+C20+C22+C23+C24+C25+C26+C27</f>
        <v>7983</v>
      </c>
      <c r="D9" s="17">
        <f t="shared" si="0"/>
        <v>62655</v>
      </c>
      <c r="E9" s="17">
        <f t="shared" si="0"/>
        <v>54925</v>
      </c>
      <c r="F9" s="17">
        <f t="shared" si="0"/>
        <v>4403</v>
      </c>
      <c r="G9" s="17">
        <f t="shared" si="0"/>
        <v>18015</v>
      </c>
      <c r="H9" s="17">
        <f>SUM(I9:M9)</f>
        <v>11127</v>
      </c>
      <c r="I9" s="17">
        <v>4916</v>
      </c>
      <c r="J9" s="17">
        <v>743</v>
      </c>
      <c r="K9" s="17">
        <v>1701</v>
      </c>
      <c r="L9" s="17">
        <v>547</v>
      </c>
      <c r="M9" s="17">
        <v>3220</v>
      </c>
    </row>
    <row r="10" spans="1:13" ht="14.5" customHeight="1">
      <c r="A10" s="18" t="s">
        <v>19</v>
      </c>
      <c r="B10" s="20">
        <f>SUM(B11:B20)</f>
        <v>110946</v>
      </c>
      <c r="C10" s="20">
        <f t="shared" ref="C10:G10" si="1">SUM(C11:C20)</f>
        <v>5907</v>
      </c>
      <c r="D10" s="20">
        <f t="shared" si="1"/>
        <v>40755</v>
      </c>
      <c r="E10" s="20">
        <f t="shared" si="1"/>
        <v>49410</v>
      </c>
      <c r="F10" s="20">
        <f t="shared" si="1"/>
        <v>3636</v>
      </c>
      <c r="G10" s="19">
        <f t="shared" si="1"/>
        <v>11238</v>
      </c>
      <c r="H10" s="19">
        <f>SUM(I10:M10)</f>
        <v>8316</v>
      </c>
      <c r="I10" s="19">
        <v>3479</v>
      </c>
      <c r="J10" s="19">
        <v>559</v>
      </c>
      <c r="K10" s="19">
        <v>1434</v>
      </c>
      <c r="L10" s="19">
        <v>417</v>
      </c>
      <c r="M10" s="19">
        <v>2427</v>
      </c>
    </row>
    <row r="11" spans="1:13" ht="14.5" customHeight="1">
      <c r="A11" s="39" t="s">
        <v>3</v>
      </c>
      <c r="B11" s="11">
        <f>SUM(C11:G11)</f>
        <v>3198</v>
      </c>
      <c r="C11" s="17">
        <v>240</v>
      </c>
      <c r="D11" s="17">
        <v>1446</v>
      </c>
      <c r="E11" s="17">
        <v>1212</v>
      </c>
      <c r="F11" s="17">
        <v>43</v>
      </c>
      <c r="G11" s="17">
        <v>257</v>
      </c>
      <c r="H11" s="1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20">
        <f t="shared" ref="B12:B27" si="2">SUM(C12:G12)</f>
        <v>53</v>
      </c>
      <c r="C12" s="19">
        <v>6</v>
      </c>
      <c r="D12" s="19">
        <v>32</v>
      </c>
      <c r="E12" s="19">
        <v>4</v>
      </c>
      <c r="F12" s="19">
        <v>0</v>
      </c>
      <c r="G12" s="19">
        <v>11</v>
      </c>
      <c r="H12" s="20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1">
        <f t="shared" si="2"/>
        <v>11410</v>
      </c>
      <c r="C13" s="17">
        <v>697</v>
      </c>
      <c r="D13" s="17">
        <v>4628</v>
      </c>
      <c r="E13" s="17">
        <v>4958</v>
      </c>
      <c r="F13" s="17">
        <v>298</v>
      </c>
      <c r="G13" s="17">
        <v>829</v>
      </c>
      <c r="H13" s="11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20">
        <f t="shared" si="2"/>
        <v>1495</v>
      </c>
      <c r="C14" s="19">
        <v>109</v>
      </c>
      <c r="D14" s="19">
        <v>532</v>
      </c>
      <c r="E14" s="19">
        <v>445</v>
      </c>
      <c r="F14" s="19">
        <v>120</v>
      </c>
      <c r="G14" s="19">
        <v>289</v>
      </c>
      <c r="H14" s="20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1">
        <f t="shared" si="2"/>
        <v>23870</v>
      </c>
      <c r="C15" s="17">
        <v>1816</v>
      </c>
      <c r="D15" s="17">
        <v>8499</v>
      </c>
      <c r="E15" s="17">
        <v>10521</v>
      </c>
      <c r="F15" s="17">
        <v>1119</v>
      </c>
      <c r="G15" s="17">
        <v>1915</v>
      </c>
      <c r="H15" s="11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20">
        <f t="shared" si="2"/>
        <v>16145</v>
      </c>
      <c r="C16" s="19">
        <v>1140</v>
      </c>
      <c r="D16" s="19">
        <v>5343</v>
      </c>
      <c r="E16" s="19">
        <v>6285</v>
      </c>
      <c r="F16" s="19">
        <v>1171</v>
      </c>
      <c r="G16" s="19">
        <v>2206</v>
      </c>
      <c r="H16" s="20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3" ht="14.5" customHeight="1">
      <c r="A17" s="39" t="s">
        <v>9</v>
      </c>
      <c r="B17" s="11">
        <f t="shared" si="2"/>
        <v>10089</v>
      </c>
      <c r="C17" s="17">
        <v>463</v>
      </c>
      <c r="D17" s="17">
        <v>3501</v>
      </c>
      <c r="E17" s="17">
        <v>4937</v>
      </c>
      <c r="F17" s="17">
        <v>80</v>
      </c>
      <c r="G17" s="17">
        <v>1108</v>
      </c>
      <c r="H17" s="11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3" ht="14.5" customHeight="1">
      <c r="A18" s="40" t="s">
        <v>10</v>
      </c>
      <c r="B18" s="20">
        <f t="shared" si="2"/>
        <v>24483</v>
      </c>
      <c r="C18" s="19">
        <v>879</v>
      </c>
      <c r="D18" s="19">
        <v>9589</v>
      </c>
      <c r="E18" s="19">
        <v>11932</v>
      </c>
      <c r="F18" s="19">
        <v>567</v>
      </c>
      <c r="G18" s="19">
        <v>1516</v>
      </c>
      <c r="H18" s="20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3" ht="14.5" customHeight="1">
      <c r="A19" s="39" t="s">
        <v>11</v>
      </c>
      <c r="B19" s="11">
        <f t="shared" si="2"/>
        <v>18811</v>
      </c>
      <c r="C19" s="17">
        <v>462</v>
      </c>
      <c r="D19" s="17">
        <v>6695</v>
      </c>
      <c r="E19" s="17">
        <v>8425</v>
      </c>
      <c r="F19" s="17">
        <v>230</v>
      </c>
      <c r="G19" s="17">
        <v>2999</v>
      </c>
      <c r="H19" s="11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3" ht="14.5" customHeight="1">
      <c r="A20" s="40" t="s">
        <v>12</v>
      </c>
      <c r="B20" s="20">
        <f t="shared" si="2"/>
        <v>1392</v>
      </c>
      <c r="C20" s="19">
        <v>95</v>
      </c>
      <c r="D20" s="19">
        <v>490</v>
      </c>
      <c r="E20" s="19">
        <v>691</v>
      </c>
      <c r="F20" s="19">
        <v>8</v>
      </c>
      <c r="G20" s="19">
        <v>108</v>
      </c>
      <c r="H20" s="20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3" ht="14.5" customHeight="1">
      <c r="A21" s="16" t="s">
        <v>41</v>
      </c>
      <c r="B21" s="11">
        <f>SUM(B22:B27)</f>
        <v>37035</v>
      </c>
      <c r="C21" s="11">
        <f t="shared" ref="C21:G21" si="3">SUM(C22:C27)</f>
        <v>2076</v>
      </c>
      <c r="D21" s="11">
        <f t="shared" si="3"/>
        <v>21900</v>
      </c>
      <c r="E21" s="11">
        <f t="shared" si="3"/>
        <v>5515</v>
      </c>
      <c r="F21" s="11">
        <f t="shared" si="3"/>
        <v>767</v>
      </c>
      <c r="G21" s="11">
        <f t="shared" si="3"/>
        <v>6777</v>
      </c>
      <c r="H21" s="11">
        <f>SUM(I21:M21)</f>
        <v>2811</v>
      </c>
      <c r="I21" s="17">
        <v>1437</v>
      </c>
      <c r="J21" s="17">
        <v>184</v>
      </c>
      <c r="K21" s="17">
        <v>267</v>
      </c>
      <c r="L21" s="17">
        <v>130</v>
      </c>
      <c r="M21" s="17">
        <v>793</v>
      </c>
    </row>
    <row r="22" spans="1:13" ht="14.5" customHeight="1">
      <c r="A22" s="40" t="s">
        <v>13</v>
      </c>
      <c r="B22" s="20">
        <f t="shared" si="2"/>
        <v>4776</v>
      </c>
      <c r="C22" s="19">
        <v>269</v>
      </c>
      <c r="D22" s="19">
        <v>1869</v>
      </c>
      <c r="E22" s="19">
        <v>614</v>
      </c>
      <c r="F22" s="19">
        <v>319</v>
      </c>
      <c r="G22" s="19">
        <v>1705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3" ht="14.5" customHeight="1">
      <c r="A23" s="39" t="s">
        <v>14</v>
      </c>
      <c r="B23" s="11">
        <f t="shared" si="2"/>
        <v>8344</v>
      </c>
      <c r="C23" s="17">
        <v>369</v>
      </c>
      <c r="D23" s="17">
        <v>5037</v>
      </c>
      <c r="E23" s="17">
        <v>1281</v>
      </c>
      <c r="F23" s="17">
        <v>45</v>
      </c>
      <c r="G23" s="17">
        <v>1612</v>
      </c>
      <c r="H23" s="17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3" ht="14.5" customHeight="1">
      <c r="A24" s="40" t="s">
        <v>15</v>
      </c>
      <c r="B24" s="20">
        <f t="shared" si="2"/>
        <v>1589</v>
      </c>
      <c r="C24" s="19">
        <v>86</v>
      </c>
      <c r="D24" s="19">
        <v>1045</v>
      </c>
      <c r="E24" s="19">
        <v>186</v>
      </c>
      <c r="F24" s="19">
        <v>26</v>
      </c>
      <c r="G24" s="19">
        <v>246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3" ht="14.5" customHeight="1">
      <c r="A25" s="39" t="s">
        <v>16</v>
      </c>
      <c r="B25" s="11">
        <f t="shared" si="2"/>
        <v>11087</v>
      </c>
      <c r="C25" s="17">
        <v>838</v>
      </c>
      <c r="D25" s="17">
        <v>7336</v>
      </c>
      <c r="E25" s="17">
        <v>1146</v>
      </c>
      <c r="F25" s="17">
        <v>180</v>
      </c>
      <c r="G25" s="17">
        <v>1587</v>
      </c>
      <c r="H25" s="17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3" ht="14.5" customHeight="1">
      <c r="A26" s="40" t="s">
        <v>17</v>
      </c>
      <c r="B26" s="20">
        <f t="shared" si="2"/>
        <v>7270</v>
      </c>
      <c r="C26" s="19">
        <v>269</v>
      </c>
      <c r="D26" s="19">
        <v>4698</v>
      </c>
      <c r="E26" s="19">
        <v>1018</v>
      </c>
      <c r="F26" s="19">
        <v>121</v>
      </c>
      <c r="G26" s="19">
        <v>1164</v>
      </c>
      <c r="H26" s="19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3" ht="14.5" customHeight="1">
      <c r="A27" s="39" t="s">
        <v>18</v>
      </c>
      <c r="B27" s="11">
        <f t="shared" si="2"/>
        <v>3969</v>
      </c>
      <c r="C27" s="17">
        <v>245</v>
      </c>
      <c r="D27" s="17">
        <v>1915</v>
      </c>
      <c r="E27" s="17">
        <v>1270</v>
      </c>
      <c r="F27" s="17">
        <v>76</v>
      </c>
      <c r="G27" s="17">
        <v>463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</row>
    <row r="28" spans="1:13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B31+B32+B33+B34+B35+B36+B37+B38+B39+B40+B42+B43+B44+B45+B46+B47</f>
        <v>187413</v>
      </c>
      <c r="C29" s="17">
        <f t="shared" ref="C29:G29" si="4">C31+C32+C33+C34+C35+C36+C37+C38+C39+C40+C42+C43+C44+C45+C46+C47</f>
        <v>9814</v>
      </c>
      <c r="D29" s="17">
        <f t="shared" si="4"/>
        <v>78243</v>
      </c>
      <c r="E29" s="17">
        <f t="shared" si="4"/>
        <v>68829</v>
      </c>
      <c r="F29" s="17">
        <f t="shared" si="4"/>
        <v>5950</v>
      </c>
      <c r="G29" s="17">
        <f t="shared" si="4"/>
        <v>24577</v>
      </c>
      <c r="H29" s="17">
        <f>SUM(I29:M29)</f>
        <v>55502</v>
      </c>
      <c r="I29" s="17">
        <v>21728</v>
      </c>
      <c r="J29" s="17">
        <v>5370</v>
      </c>
      <c r="K29" s="17">
        <v>9383</v>
      </c>
      <c r="L29" s="17">
        <v>5601</v>
      </c>
      <c r="M29" s="17">
        <v>13420</v>
      </c>
    </row>
    <row r="30" spans="1:13" ht="14.5" customHeight="1">
      <c r="A30" s="18" t="s">
        <v>19</v>
      </c>
      <c r="B30" s="20">
        <f>SUM(B31:B40)</f>
        <v>144818</v>
      </c>
      <c r="C30" s="20">
        <f t="shared" ref="C30:G30" si="5">SUM(C31:C40)</f>
        <v>7305</v>
      </c>
      <c r="D30" s="20">
        <f t="shared" si="5"/>
        <v>53051</v>
      </c>
      <c r="E30" s="20">
        <f t="shared" si="5"/>
        <v>62736</v>
      </c>
      <c r="F30" s="20">
        <f t="shared" si="5"/>
        <v>4721</v>
      </c>
      <c r="G30" s="19">
        <f t="shared" si="5"/>
        <v>17005</v>
      </c>
      <c r="H30" s="19">
        <f>SUM(H31:H40)</f>
        <v>14139</v>
      </c>
      <c r="I30" s="19">
        <v>5835</v>
      </c>
      <c r="J30" s="19">
        <v>1451</v>
      </c>
      <c r="K30" s="19">
        <v>2375</v>
      </c>
      <c r="L30" s="19">
        <v>1130</v>
      </c>
      <c r="M30" s="19">
        <v>3348</v>
      </c>
    </row>
    <row r="31" spans="1:13" ht="14.5" customHeight="1">
      <c r="A31" s="39" t="s">
        <v>3</v>
      </c>
      <c r="B31" s="11">
        <f t="shared" ref="B31:B40" si="6">SUM(C31:G31)</f>
        <v>4327</v>
      </c>
      <c r="C31" s="17">
        <v>284</v>
      </c>
      <c r="D31" s="17">
        <v>1757</v>
      </c>
      <c r="E31" s="17">
        <v>1565</v>
      </c>
      <c r="F31" s="17">
        <v>73</v>
      </c>
      <c r="G31" s="17">
        <v>648</v>
      </c>
      <c r="H31" s="11">
        <v>463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3" ht="14.5" customHeight="1">
      <c r="A32" s="40" t="s">
        <v>4</v>
      </c>
      <c r="B32" s="20">
        <f t="shared" si="6"/>
        <v>84</v>
      </c>
      <c r="C32" s="19">
        <v>11</v>
      </c>
      <c r="D32" s="19">
        <v>50</v>
      </c>
      <c r="E32" s="19">
        <v>10</v>
      </c>
      <c r="F32" s="19">
        <v>0</v>
      </c>
      <c r="G32" s="19">
        <v>13</v>
      </c>
      <c r="H32" s="20">
        <v>6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6"/>
        <v>14267</v>
      </c>
      <c r="C33" s="17">
        <v>801</v>
      </c>
      <c r="D33" s="17">
        <v>5618</v>
      </c>
      <c r="E33" s="17">
        <v>6040</v>
      </c>
      <c r="F33" s="17">
        <v>397</v>
      </c>
      <c r="G33" s="17">
        <v>1411</v>
      </c>
      <c r="H33" s="11">
        <v>2598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f t="shared" si="6"/>
        <v>1596</v>
      </c>
      <c r="C34" s="19">
        <v>117</v>
      </c>
      <c r="D34" s="19">
        <v>822</v>
      </c>
      <c r="E34" s="19">
        <v>365</v>
      </c>
      <c r="F34" s="19">
        <v>107</v>
      </c>
      <c r="G34" s="19">
        <v>185</v>
      </c>
      <c r="H34" s="20">
        <v>79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6"/>
        <v>29952</v>
      </c>
      <c r="C35" s="17">
        <v>2130</v>
      </c>
      <c r="D35" s="17">
        <v>10180</v>
      </c>
      <c r="E35" s="17">
        <v>13002</v>
      </c>
      <c r="F35" s="17">
        <v>1448</v>
      </c>
      <c r="G35" s="17">
        <v>3192</v>
      </c>
      <c r="H35" s="11">
        <v>1395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6"/>
        <v>19850</v>
      </c>
      <c r="C36" s="19">
        <v>1142</v>
      </c>
      <c r="D36" s="19">
        <v>9107</v>
      </c>
      <c r="E36" s="19">
        <v>5257</v>
      </c>
      <c r="F36" s="19">
        <v>1237</v>
      </c>
      <c r="G36" s="19">
        <v>3107</v>
      </c>
      <c r="H36" s="20">
        <v>2396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6"/>
        <v>13264</v>
      </c>
      <c r="C37" s="17">
        <v>686</v>
      </c>
      <c r="D37" s="17">
        <v>4013</v>
      </c>
      <c r="E37" s="17">
        <v>6478</v>
      </c>
      <c r="F37" s="17">
        <v>195</v>
      </c>
      <c r="G37" s="17">
        <v>1892</v>
      </c>
      <c r="H37" s="11">
        <v>893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f t="shared" si="6"/>
        <v>35015</v>
      </c>
      <c r="C38" s="19">
        <v>1217</v>
      </c>
      <c r="D38" s="19">
        <v>12625</v>
      </c>
      <c r="E38" s="19">
        <v>18272</v>
      </c>
      <c r="F38" s="19">
        <v>572</v>
      </c>
      <c r="G38" s="19">
        <v>2329</v>
      </c>
      <c r="H38" s="20">
        <v>3310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6"/>
        <v>24607</v>
      </c>
      <c r="C39" s="17">
        <v>807</v>
      </c>
      <c r="D39" s="17">
        <v>8220</v>
      </c>
      <c r="E39" s="17">
        <v>10848</v>
      </c>
      <c r="F39" s="17">
        <v>621</v>
      </c>
      <c r="G39" s="17">
        <v>4111</v>
      </c>
      <c r="H39" s="11">
        <v>2924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6"/>
        <v>1856</v>
      </c>
      <c r="C40" s="19">
        <v>110</v>
      </c>
      <c r="D40" s="19">
        <v>659</v>
      </c>
      <c r="E40" s="19">
        <v>899</v>
      </c>
      <c r="F40" s="19">
        <v>71</v>
      </c>
      <c r="G40" s="19">
        <v>117</v>
      </c>
      <c r="H40" s="20">
        <v>75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</row>
    <row r="41" spans="1:13" ht="14.5" customHeight="1">
      <c r="A41" s="16" t="s">
        <v>41</v>
      </c>
      <c r="B41" s="11">
        <f>SUM(B42:B47)</f>
        <v>42595</v>
      </c>
      <c r="C41" s="11">
        <f t="shared" ref="C41:G41" si="7">SUM(C42:C47)</f>
        <v>2509</v>
      </c>
      <c r="D41" s="11">
        <f t="shared" si="7"/>
        <v>25192</v>
      </c>
      <c r="E41" s="11">
        <f t="shared" si="7"/>
        <v>6093</v>
      </c>
      <c r="F41" s="11">
        <f t="shared" si="7"/>
        <v>1229</v>
      </c>
      <c r="G41" s="11">
        <f t="shared" si="7"/>
        <v>7572</v>
      </c>
      <c r="H41" s="11">
        <f>SUM(H42:H47)</f>
        <v>4170</v>
      </c>
      <c r="I41" s="17">
        <v>1860</v>
      </c>
      <c r="J41" s="17">
        <v>318</v>
      </c>
      <c r="K41" s="17">
        <v>456</v>
      </c>
      <c r="L41" s="17">
        <v>541</v>
      </c>
      <c r="M41" s="17">
        <v>995</v>
      </c>
    </row>
    <row r="42" spans="1:13" ht="14.5" customHeight="1">
      <c r="A42" s="40" t="s">
        <v>13</v>
      </c>
      <c r="B42" s="20">
        <f t="shared" ref="B42:B47" si="8">SUM(C42:G42)</f>
        <v>5685</v>
      </c>
      <c r="C42" s="19">
        <v>392</v>
      </c>
      <c r="D42" s="19">
        <v>3452</v>
      </c>
      <c r="E42" s="19">
        <v>617</v>
      </c>
      <c r="F42" s="19">
        <v>557</v>
      </c>
      <c r="G42" s="19">
        <v>667</v>
      </c>
      <c r="H42" s="19">
        <v>181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 t="shared" si="8"/>
        <v>9517</v>
      </c>
      <c r="C43" s="17">
        <v>398</v>
      </c>
      <c r="D43" s="17">
        <v>5498</v>
      </c>
      <c r="E43" s="17">
        <v>1266</v>
      </c>
      <c r="F43" s="17">
        <v>98</v>
      </c>
      <c r="G43" s="17">
        <v>2257</v>
      </c>
      <c r="H43" s="17">
        <v>814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si="8"/>
        <v>1556</v>
      </c>
      <c r="C44" s="19">
        <v>95</v>
      </c>
      <c r="D44" s="19">
        <v>990</v>
      </c>
      <c r="E44" s="19">
        <v>119</v>
      </c>
      <c r="F44" s="19">
        <v>31</v>
      </c>
      <c r="G44" s="19">
        <v>321</v>
      </c>
      <c r="H44" s="19">
        <v>191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8"/>
        <v>12750</v>
      </c>
      <c r="C45" s="17">
        <v>1017</v>
      </c>
      <c r="D45" s="17">
        <v>8227</v>
      </c>
      <c r="E45" s="17">
        <v>1313</v>
      </c>
      <c r="F45" s="17">
        <v>277</v>
      </c>
      <c r="G45" s="17">
        <v>1916</v>
      </c>
      <c r="H45" s="17">
        <v>1273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8"/>
        <v>8345</v>
      </c>
      <c r="C46" s="19">
        <v>303</v>
      </c>
      <c r="D46" s="19">
        <v>4672</v>
      </c>
      <c r="E46" s="19">
        <v>1496</v>
      </c>
      <c r="F46" s="19">
        <v>145</v>
      </c>
      <c r="G46" s="19">
        <v>1729</v>
      </c>
      <c r="H46" s="19">
        <v>1167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8"/>
        <v>4742</v>
      </c>
      <c r="C47" s="17">
        <v>304</v>
      </c>
      <c r="D47" s="17">
        <v>2353</v>
      </c>
      <c r="E47" s="17">
        <v>1282</v>
      </c>
      <c r="F47" s="17">
        <v>121</v>
      </c>
      <c r="G47" s="17">
        <v>682</v>
      </c>
      <c r="H47" s="17">
        <v>544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39432</v>
      </c>
      <c r="C49" s="65">
        <f t="shared" ref="C49:M49" si="9">C29-C9</f>
        <v>1831</v>
      </c>
      <c r="D49" s="65">
        <f t="shared" si="9"/>
        <v>15588</v>
      </c>
      <c r="E49" s="65">
        <f t="shared" si="9"/>
        <v>13904</v>
      </c>
      <c r="F49" s="65">
        <f t="shared" si="9"/>
        <v>1547</v>
      </c>
      <c r="G49" s="65">
        <f t="shared" si="9"/>
        <v>6562</v>
      </c>
      <c r="H49" s="65">
        <f>H29-H9</f>
        <v>44375</v>
      </c>
      <c r="I49" s="65">
        <f t="shared" si="9"/>
        <v>16812</v>
      </c>
      <c r="J49" s="65">
        <f t="shared" si="9"/>
        <v>4627</v>
      </c>
      <c r="K49" s="65">
        <f t="shared" si="9"/>
        <v>7682</v>
      </c>
      <c r="L49" s="65">
        <f t="shared" si="9"/>
        <v>5054</v>
      </c>
      <c r="M49" s="65">
        <f t="shared" si="9"/>
        <v>10200</v>
      </c>
    </row>
    <row r="50" spans="1:13" ht="14.5" customHeight="1">
      <c r="A50" s="18" t="s">
        <v>19</v>
      </c>
      <c r="B50" s="36">
        <f t="shared" ref="B50:M65" si="10">B30-B10</f>
        <v>33872</v>
      </c>
      <c r="C50" s="36">
        <f t="shared" si="10"/>
        <v>1398</v>
      </c>
      <c r="D50" s="36">
        <f t="shared" si="10"/>
        <v>12296</v>
      </c>
      <c r="E50" s="36">
        <f t="shared" si="10"/>
        <v>13326</v>
      </c>
      <c r="F50" s="36">
        <f t="shared" si="10"/>
        <v>1085</v>
      </c>
      <c r="G50" s="66">
        <f t="shared" si="10"/>
        <v>5767</v>
      </c>
      <c r="H50" s="66">
        <f t="shared" si="10"/>
        <v>5823</v>
      </c>
      <c r="I50" s="36">
        <f t="shared" si="10"/>
        <v>2356</v>
      </c>
      <c r="J50" s="36">
        <f t="shared" si="10"/>
        <v>892</v>
      </c>
      <c r="K50" s="36">
        <f t="shared" si="10"/>
        <v>941</v>
      </c>
      <c r="L50" s="36">
        <f t="shared" si="10"/>
        <v>713</v>
      </c>
      <c r="M50" s="66">
        <f t="shared" si="10"/>
        <v>921</v>
      </c>
    </row>
    <row r="51" spans="1:13" ht="14.5" customHeight="1">
      <c r="A51" s="39" t="s">
        <v>3</v>
      </c>
      <c r="B51" s="35">
        <f t="shared" si="10"/>
        <v>1129</v>
      </c>
      <c r="C51" s="65">
        <f t="shared" si="10"/>
        <v>44</v>
      </c>
      <c r="D51" s="65">
        <f t="shared" si="10"/>
        <v>311</v>
      </c>
      <c r="E51" s="65">
        <f t="shared" si="10"/>
        <v>353</v>
      </c>
      <c r="F51" s="65">
        <f t="shared" si="10"/>
        <v>30</v>
      </c>
      <c r="G51" s="65">
        <f t="shared" si="10"/>
        <v>391</v>
      </c>
      <c r="H51" s="71" t="s">
        <v>70</v>
      </c>
      <c r="I51" s="71" t="s">
        <v>70</v>
      </c>
      <c r="J51" s="71" t="s">
        <v>70</v>
      </c>
      <c r="K51" s="71" t="s">
        <v>70</v>
      </c>
      <c r="L51" s="71" t="s">
        <v>70</v>
      </c>
      <c r="M51" s="71" t="s">
        <v>70</v>
      </c>
    </row>
    <row r="52" spans="1:13" ht="14.5" customHeight="1">
      <c r="A52" s="40" t="s">
        <v>4</v>
      </c>
      <c r="B52" s="36">
        <f t="shared" si="10"/>
        <v>31</v>
      </c>
      <c r="C52" s="66">
        <f t="shared" si="10"/>
        <v>5</v>
      </c>
      <c r="D52" s="66">
        <f t="shared" si="10"/>
        <v>18</v>
      </c>
      <c r="E52" s="66">
        <f t="shared" si="10"/>
        <v>6</v>
      </c>
      <c r="F52" s="66">
        <f t="shared" si="10"/>
        <v>0</v>
      </c>
      <c r="G52" s="66">
        <f t="shared" si="10"/>
        <v>2</v>
      </c>
      <c r="H52" s="19" t="s">
        <v>70</v>
      </c>
      <c r="I52" s="19" t="s">
        <v>70</v>
      </c>
      <c r="J52" s="19" t="s">
        <v>70</v>
      </c>
      <c r="K52" s="19" t="s">
        <v>70</v>
      </c>
      <c r="L52" s="19" t="s">
        <v>70</v>
      </c>
      <c r="M52" s="19" t="s">
        <v>70</v>
      </c>
    </row>
    <row r="53" spans="1:13" ht="14.5" customHeight="1">
      <c r="A53" s="39" t="s">
        <v>5</v>
      </c>
      <c r="B53" s="35">
        <f t="shared" si="10"/>
        <v>2857</v>
      </c>
      <c r="C53" s="65">
        <f t="shared" si="10"/>
        <v>104</v>
      </c>
      <c r="D53" s="65">
        <f t="shared" si="10"/>
        <v>990</v>
      </c>
      <c r="E53" s="65">
        <f t="shared" si="10"/>
        <v>1082</v>
      </c>
      <c r="F53" s="65">
        <f t="shared" si="10"/>
        <v>99</v>
      </c>
      <c r="G53" s="65">
        <f t="shared" si="10"/>
        <v>582</v>
      </c>
      <c r="H53" s="17" t="s">
        <v>70</v>
      </c>
      <c r="I53" s="17" t="s">
        <v>70</v>
      </c>
      <c r="J53" s="17" t="s">
        <v>70</v>
      </c>
      <c r="K53" s="17" t="s">
        <v>70</v>
      </c>
      <c r="L53" s="17" t="s">
        <v>70</v>
      </c>
      <c r="M53" s="17" t="s">
        <v>70</v>
      </c>
    </row>
    <row r="54" spans="1:13" ht="14.5" customHeight="1">
      <c r="A54" s="40" t="s">
        <v>6</v>
      </c>
      <c r="B54" s="36">
        <f t="shared" si="10"/>
        <v>101</v>
      </c>
      <c r="C54" s="66">
        <f t="shared" si="10"/>
        <v>8</v>
      </c>
      <c r="D54" s="66">
        <f t="shared" si="10"/>
        <v>290</v>
      </c>
      <c r="E54" s="66">
        <f t="shared" si="10"/>
        <v>-80</v>
      </c>
      <c r="F54" s="66">
        <f t="shared" si="10"/>
        <v>-13</v>
      </c>
      <c r="G54" s="66">
        <f t="shared" si="10"/>
        <v>-104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</row>
    <row r="55" spans="1:13" ht="14.5" customHeight="1">
      <c r="A55" s="39" t="s">
        <v>7</v>
      </c>
      <c r="B55" s="35">
        <f t="shared" si="10"/>
        <v>6082</v>
      </c>
      <c r="C55" s="65">
        <f t="shared" si="10"/>
        <v>314</v>
      </c>
      <c r="D55" s="65">
        <f t="shared" si="10"/>
        <v>1681</v>
      </c>
      <c r="E55" s="65">
        <f t="shared" si="10"/>
        <v>2481</v>
      </c>
      <c r="F55" s="65">
        <f t="shared" si="10"/>
        <v>329</v>
      </c>
      <c r="G55" s="65">
        <f t="shared" si="10"/>
        <v>1277</v>
      </c>
      <c r="H55" s="17" t="s">
        <v>70</v>
      </c>
      <c r="I55" s="17" t="s">
        <v>70</v>
      </c>
      <c r="J55" s="17" t="s">
        <v>70</v>
      </c>
      <c r="K55" s="17" t="s">
        <v>70</v>
      </c>
      <c r="L55" s="17" t="s">
        <v>70</v>
      </c>
      <c r="M55" s="17" t="s">
        <v>70</v>
      </c>
    </row>
    <row r="56" spans="1:13" ht="14.5" customHeight="1">
      <c r="A56" s="40" t="s">
        <v>8</v>
      </c>
      <c r="B56" s="36">
        <f t="shared" si="10"/>
        <v>3705</v>
      </c>
      <c r="C56" s="66">
        <f t="shared" si="10"/>
        <v>2</v>
      </c>
      <c r="D56" s="66">
        <f t="shared" si="10"/>
        <v>3764</v>
      </c>
      <c r="E56" s="66">
        <f t="shared" si="10"/>
        <v>-1028</v>
      </c>
      <c r="F56" s="66">
        <f t="shared" si="10"/>
        <v>66</v>
      </c>
      <c r="G56" s="66">
        <f t="shared" si="10"/>
        <v>901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</row>
    <row r="57" spans="1:13" ht="14.5" customHeight="1">
      <c r="A57" s="39" t="s">
        <v>9</v>
      </c>
      <c r="B57" s="35">
        <f t="shared" si="10"/>
        <v>3175</v>
      </c>
      <c r="C57" s="65">
        <f t="shared" si="10"/>
        <v>223</v>
      </c>
      <c r="D57" s="65">
        <f t="shared" si="10"/>
        <v>512</v>
      </c>
      <c r="E57" s="65">
        <f t="shared" si="10"/>
        <v>1541</v>
      </c>
      <c r="F57" s="65">
        <f t="shared" si="10"/>
        <v>115</v>
      </c>
      <c r="G57" s="65">
        <f t="shared" si="10"/>
        <v>784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70</v>
      </c>
    </row>
    <row r="58" spans="1:13" ht="14.5" customHeight="1">
      <c r="A58" s="40" t="s">
        <v>10</v>
      </c>
      <c r="B58" s="36">
        <f t="shared" si="10"/>
        <v>10532</v>
      </c>
      <c r="C58" s="66">
        <f t="shared" si="10"/>
        <v>338</v>
      </c>
      <c r="D58" s="66">
        <f t="shared" si="10"/>
        <v>3036</v>
      </c>
      <c r="E58" s="66">
        <f t="shared" si="10"/>
        <v>6340</v>
      </c>
      <c r="F58" s="66">
        <f t="shared" si="10"/>
        <v>5</v>
      </c>
      <c r="G58" s="66">
        <f t="shared" si="10"/>
        <v>813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</row>
    <row r="59" spans="1:13" ht="14.5" customHeight="1">
      <c r="A59" s="39" t="s">
        <v>11</v>
      </c>
      <c r="B59" s="35">
        <f t="shared" si="10"/>
        <v>5796</v>
      </c>
      <c r="C59" s="65">
        <f t="shared" si="10"/>
        <v>345</v>
      </c>
      <c r="D59" s="65">
        <f t="shared" si="10"/>
        <v>1525</v>
      </c>
      <c r="E59" s="65">
        <f t="shared" si="10"/>
        <v>2423</v>
      </c>
      <c r="F59" s="65">
        <f t="shared" si="10"/>
        <v>391</v>
      </c>
      <c r="G59" s="65">
        <f t="shared" si="10"/>
        <v>1112</v>
      </c>
      <c r="H59" s="17" t="s">
        <v>70</v>
      </c>
      <c r="I59" s="17" t="s">
        <v>70</v>
      </c>
      <c r="J59" s="17" t="s">
        <v>70</v>
      </c>
      <c r="K59" s="17" t="s">
        <v>70</v>
      </c>
      <c r="L59" s="17" t="s">
        <v>70</v>
      </c>
      <c r="M59" s="17" t="s">
        <v>70</v>
      </c>
    </row>
    <row r="60" spans="1:13" ht="14.5" customHeight="1">
      <c r="A60" s="40" t="s">
        <v>12</v>
      </c>
      <c r="B60" s="36">
        <f t="shared" si="10"/>
        <v>464</v>
      </c>
      <c r="C60" s="66">
        <f t="shared" si="10"/>
        <v>15</v>
      </c>
      <c r="D60" s="66">
        <f t="shared" si="10"/>
        <v>169</v>
      </c>
      <c r="E60" s="66">
        <f t="shared" si="10"/>
        <v>208</v>
      </c>
      <c r="F60" s="66">
        <f t="shared" si="10"/>
        <v>63</v>
      </c>
      <c r="G60" s="66">
        <f t="shared" si="10"/>
        <v>9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 t="s">
        <v>70</v>
      </c>
    </row>
    <row r="61" spans="1:13" ht="14.5" customHeight="1">
      <c r="A61" s="16" t="s">
        <v>41</v>
      </c>
      <c r="B61" s="35">
        <f t="shared" si="10"/>
        <v>5560</v>
      </c>
      <c r="C61" s="65">
        <f t="shared" si="10"/>
        <v>433</v>
      </c>
      <c r="D61" s="65">
        <f t="shared" si="10"/>
        <v>3292</v>
      </c>
      <c r="E61" s="65">
        <f t="shared" si="10"/>
        <v>578</v>
      </c>
      <c r="F61" s="65">
        <f t="shared" si="10"/>
        <v>462</v>
      </c>
      <c r="G61" s="65">
        <f t="shared" si="10"/>
        <v>795</v>
      </c>
      <c r="H61" s="65">
        <f t="shared" si="10"/>
        <v>1359</v>
      </c>
      <c r="I61" s="65">
        <f t="shared" si="10"/>
        <v>423</v>
      </c>
      <c r="J61" s="65">
        <f t="shared" si="10"/>
        <v>134</v>
      </c>
      <c r="K61" s="65">
        <f t="shared" si="10"/>
        <v>189</v>
      </c>
      <c r="L61" s="65">
        <f t="shared" si="10"/>
        <v>411</v>
      </c>
      <c r="M61" s="65">
        <f t="shared" si="10"/>
        <v>202</v>
      </c>
    </row>
    <row r="62" spans="1:13" ht="14.5" customHeight="1">
      <c r="A62" s="40" t="s">
        <v>13</v>
      </c>
      <c r="B62" s="36">
        <f t="shared" si="10"/>
        <v>909</v>
      </c>
      <c r="C62" s="66">
        <f t="shared" si="10"/>
        <v>123</v>
      </c>
      <c r="D62" s="66">
        <f t="shared" si="10"/>
        <v>1583</v>
      </c>
      <c r="E62" s="66">
        <f t="shared" si="10"/>
        <v>3</v>
      </c>
      <c r="F62" s="66">
        <f t="shared" si="10"/>
        <v>238</v>
      </c>
      <c r="G62" s="66">
        <f t="shared" si="10"/>
        <v>-1038</v>
      </c>
      <c r="H62" s="19" t="s">
        <v>70</v>
      </c>
      <c r="I62" s="19" t="s">
        <v>70</v>
      </c>
      <c r="J62" s="19" t="s">
        <v>70</v>
      </c>
      <c r="K62" s="19" t="s">
        <v>70</v>
      </c>
      <c r="L62" s="19" t="s">
        <v>70</v>
      </c>
      <c r="M62" s="19" t="s">
        <v>70</v>
      </c>
    </row>
    <row r="63" spans="1:13" ht="14.5" customHeight="1">
      <c r="A63" s="39" t="s">
        <v>14</v>
      </c>
      <c r="B63" s="35">
        <f t="shared" si="10"/>
        <v>1173</v>
      </c>
      <c r="C63" s="65">
        <f t="shared" si="10"/>
        <v>29</v>
      </c>
      <c r="D63" s="65">
        <f t="shared" si="10"/>
        <v>461</v>
      </c>
      <c r="E63" s="65">
        <f t="shared" si="10"/>
        <v>-15</v>
      </c>
      <c r="F63" s="65">
        <f t="shared" si="10"/>
        <v>53</v>
      </c>
      <c r="G63" s="65">
        <f t="shared" si="10"/>
        <v>645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</row>
    <row r="64" spans="1:13" ht="14.5" customHeight="1">
      <c r="A64" s="40" t="s">
        <v>15</v>
      </c>
      <c r="B64" s="36">
        <f t="shared" si="10"/>
        <v>-33</v>
      </c>
      <c r="C64" s="66">
        <f t="shared" si="10"/>
        <v>9</v>
      </c>
      <c r="D64" s="66">
        <f t="shared" si="10"/>
        <v>-55</v>
      </c>
      <c r="E64" s="66">
        <f t="shared" si="10"/>
        <v>-67</v>
      </c>
      <c r="F64" s="66">
        <f t="shared" si="10"/>
        <v>5</v>
      </c>
      <c r="G64" s="66">
        <f t="shared" si="10"/>
        <v>75</v>
      </c>
      <c r="H64" s="19" t="s">
        <v>70</v>
      </c>
      <c r="I64" s="19" t="s">
        <v>70</v>
      </c>
      <c r="J64" s="19" t="s">
        <v>70</v>
      </c>
      <c r="K64" s="19" t="s">
        <v>70</v>
      </c>
      <c r="L64" s="19" t="s">
        <v>70</v>
      </c>
      <c r="M64" s="19" t="s">
        <v>70</v>
      </c>
    </row>
    <row r="65" spans="1:13" ht="14.5" customHeight="1">
      <c r="A65" s="39" t="s">
        <v>16</v>
      </c>
      <c r="B65" s="35">
        <f t="shared" si="10"/>
        <v>1663</v>
      </c>
      <c r="C65" s="65">
        <f t="shared" si="10"/>
        <v>179</v>
      </c>
      <c r="D65" s="65">
        <f t="shared" si="10"/>
        <v>891</v>
      </c>
      <c r="E65" s="65">
        <f t="shared" si="10"/>
        <v>167</v>
      </c>
      <c r="F65" s="65">
        <f t="shared" si="10"/>
        <v>97</v>
      </c>
      <c r="G65" s="65">
        <f t="shared" si="10"/>
        <v>329</v>
      </c>
      <c r="H65" s="17" t="s">
        <v>70</v>
      </c>
      <c r="I65" s="17" t="s">
        <v>70</v>
      </c>
      <c r="J65" s="17" t="s">
        <v>70</v>
      </c>
      <c r="K65" s="17" t="s">
        <v>70</v>
      </c>
      <c r="L65" s="17" t="s">
        <v>70</v>
      </c>
      <c r="M65" s="17" t="s">
        <v>70</v>
      </c>
    </row>
    <row r="66" spans="1:13" ht="14.5" customHeight="1">
      <c r="A66" s="40" t="s">
        <v>17</v>
      </c>
      <c r="B66" s="36">
        <f t="shared" ref="B66:G67" si="11">B46-B26</f>
        <v>1075</v>
      </c>
      <c r="C66" s="66">
        <f t="shared" si="11"/>
        <v>34</v>
      </c>
      <c r="D66" s="66">
        <f t="shared" si="11"/>
        <v>-26</v>
      </c>
      <c r="E66" s="66">
        <f t="shared" si="11"/>
        <v>478</v>
      </c>
      <c r="F66" s="66">
        <f t="shared" si="11"/>
        <v>24</v>
      </c>
      <c r="G66" s="66">
        <f t="shared" si="11"/>
        <v>565</v>
      </c>
      <c r="H66" s="19" t="s">
        <v>70</v>
      </c>
      <c r="I66" s="19" t="s">
        <v>70</v>
      </c>
      <c r="J66" s="19" t="s">
        <v>70</v>
      </c>
      <c r="K66" s="19" t="s">
        <v>70</v>
      </c>
      <c r="L66" s="19" t="s">
        <v>70</v>
      </c>
      <c r="M66" s="19" t="s">
        <v>70</v>
      </c>
    </row>
    <row r="67" spans="1:13" ht="14.5" customHeight="1">
      <c r="A67" s="39" t="s">
        <v>18</v>
      </c>
      <c r="B67" s="35">
        <f t="shared" si="11"/>
        <v>773</v>
      </c>
      <c r="C67" s="65">
        <f t="shared" si="11"/>
        <v>59</v>
      </c>
      <c r="D67" s="65">
        <f t="shared" si="11"/>
        <v>438</v>
      </c>
      <c r="E67" s="65">
        <f t="shared" si="11"/>
        <v>12</v>
      </c>
      <c r="F67" s="65">
        <f t="shared" si="11"/>
        <v>45</v>
      </c>
      <c r="G67" s="65">
        <f t="shared" si="11"/>
        <v>219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</row>
    <row r="68" spans="1:13" s="94" customFormat="1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s="94" customFormat="1" ht="14.5" customHeight="1"/>
    <row r="70" spans="1:13" s="94" customFormat="1" ht="14.5" customHeight="1">
      <c r="A70" s="233" t="s">
        <v>40</v>
      </c>
      <c r="B70" s="274" t="s">
        <v>48</v>
      </c>
      <c r="C70" s="275"/>
      <c r="D70" s="275"/>
      <c r="E70" s="275"/>
      <c r="F70" s="275"/>
      <c r="G70" s="276"/>
      <c r="H70" s="277" t="s">
        <v>49</v>
      </c>
      <c r="I70" s="275"/>
      <c r="J70" s="275"/>
      <c r="K70" s="275"/>
      <c r="L70" s="275"/>
      <c r="M70" s="276"/>
    </row>
    <row r="71" spans="1:13" s="94" customFormat="1" ht="14.5" customHeight="1">
      <c r="A71" s="265"/>
      <c r="B71" s="233" t="s">
        <v>20</v>
      </c>
      <c r="C71" s="250" t="s">
        <v>50</v>
      </c>
      <c r="D71" s="270"/>
      <c r="E71" s="270"/>
      <c r="F71" s="270"/>
      <c r="G71" s="270"/>
      <c r="H71" s="278" t="s">
        <v>20</v>
      </c>
      <c r="I71" s="270" t="s">
        <v>50</v>
      </c>
      <c r="J71" s="270"/>
      <c r="K71" s="270"/>
      <c r="L71" s="270"/>
      <c r="M71" s="251"/>
    </row>
    <row r="72" spans="1:13" s="94" customFormat="1" ht="34.5">
      <c r="A72" s="234"/>
      <c r="B72" s="234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9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71">
        <v>2011</v>
      </c>
      <c r="C73" s="271"/>
      <c r="D73" s="271"/>
      <c r="E73" s="271"/>
      <c r="F73" s="271"/>
      <c r="G73" s="271"/>
      <c r="H73" s="271">
        <v>2011</v>
      </c>
      <c r="I73" s="271"/>
      <c r="J73" s="271"/>
      <c r="K73" s="271"/>
      <c r="L73" s="271"/>
      <c r="M73" s="271"/>
    </row>
    <row r="74" spans="1:13" s="94" customFormat="1" ht="14.5" customHeight="1">
      <c r="A74" s="21" t="s">
        <v>30</v>
      </c>
      <c r="B74" s="17">
        <f t="shared" ref="B74:G83" si="12">B9*100/$B9</f>
        <v>100</v>
      </c>
      <c r="C74" s="104">
        <f t="shared" si="12"/>
        <v>5.3946114703914692</v>
      </c>
      <c r="D74" s="104">
        <f t="shared" si="12"/>
        <v>42.339894986518537</v>
      </c>
      <c r="E74" s="104">
        <f t="shared" si="12"/>
        <v>37.116251410654073</v>
      </c>
      <c r="F74" s="104">
        <f t="shared" si="12"/>
        <v>2.9753819747129699</v>
      </c>
      <c r="G74" s="104">
        <f t="shared" si="12"/>
        <v>12.173860157722951</v>
      </c>
      <c r="H74" s="17">
        <f t="shared" ref="H74:M75" si="13">H9*100/$H9</f>
        <v>100</v>
      </c>
      <c r="I74" s="104">
        <f t="shared" si="13"/>
        <v>44.180821425361735</v>
      </c>
      <c r="J74" s="104">
        <f t="shared" si="13"/>
        <v>6.67745124472005</v>
      </c>
      <c r="K74" s="104">
        <f t="shared" si="13"/>
        <v>15.28713939067134</v>
      </c>
      <c r="L74" s="104">
        <f t="shared" si="13"/>
        <v>4.915970162667386</v>
      </c>
      <c r="M74" s="104">
        <f t="shared" si="13"/>
        <v>28.938617776579491</v>
      </c>
    </row>
    <row r="75" spans="1:13" s="94" customFormat="1" ht="14.5" customHeight="1">
      <c r="A75" s="18" t="s">
        <v>19</v>
      </c>
      <c r="B75" s="20">
        <f t="shared" si="12"/>
        <v>100</v>
      </c>
      <c r="C75" s="106">
        <f t="shared" si="12"/>
        <v>5.3242117787031527</v>
      </c>
      <c r="D75" s="106">
        <f t="shared" si="12"/>
        <v>36.734086853063651</v>
      </c>
      <c r="E75" s="106">
        <f t="shared" si="12"/>
        <v>44.53517927640474</v>
      </c>
      <c r="F75" s="106">
        <f t="shared" si="12"/>
        <v>3.2772700232545562</v>
      </c>
      <c r="G75" s="105">
        <f t="shared" si="12"/>
        <v>10.129252068573901</v>
      </c>
      <c r="H75" s="20">
        <f t="shared" si="13"/>
        <v>100</v>
      </c>
      <c r="I75" s="105">
        <f t="shared" si="13"/>
        <v>41.835016835016837</v>
      </c>
      <c r="J75" s="105">
        <f t="shared" si="13"/>
        <v>6.7219817219817219</v>
      </c>
      <c r="K75" s="105">
        <f t="shared" si="13"/>
        <v>17.243867243867243</v>
      </c>
      <c r="L75" s="105">
        <f t="shared" si="13"/>
        <v>5.0144300144300145</v>
      </c>
      <c r="M75" s="105">
        <f t="shared" si="13"/>
        <v>29.184704184704184</v>
      </c>
    </row>
    <row r="76" spans="1:13" s="94" customFormat="1" ht="14.5" customHeight="1">
      <c r="A76" s="39" t="s">
        <v>3</v>
      </c>
      <c r="B76" s="11">
        <f t="shared" si="12"/>
        <v>100</v>
      </c>
      <c r="C76" s="104">
        <f t="shared" si="12"/>
        <v>7.5046904315197001</v>
      </c>
      <c r="D76" s="104">
        <f t="shared" si="12"/>
        <v>45.215759849906192</v>
      </c>
      <c r="E76" s="104">
        <f t="shared" si="12"/>
        <v>37.898686679174482</v>
      </c>
      <c r="F76" s="104">
        <f t="shared" si="12"/>
        <v>1.3445903689806129</v>
      </c>
      <c r="G76" s="104">
        <f t="shared" si="12"/>
        <v>8.0362726704190113</v>
      </c>
      <c r="H76" s="11" t="s">
        <v>70</v>
      </c>
      <c r="I76" s="71" t="s">
        <v>70</v>
      </c>
      <c r="J76" s="71" t="s">
        <v>70</v>
      </c>
      <c r="K76" s="71" t="s">
        <v>70</v>
      </c>
      <c r="L76" s="71" t="s">
        <v>70</v>
      </c>
      <c r="M76" s="71" t="s">
        <v>70</v>
      </c>
    </row>
    <row r="77" spans="1:13" s="94" customFormat="1" ht="14.5" customHeight="1">
      <c r="A77" s="40" t="s">
        <v>4</v>
      </c>
      <c r="B77" s="20">
        <f t="shared" si="12"/>
        <v>100</v>
      </c>
      <c r="C77" s="105">
        <f t="shared" si="12"/>
        <v>11.320754716981131</v>
      </c>
      <c r="D77" s="105">
        <f t="shared" si="12"/>
        <v>60.377358490566039</v>
      </c>
      <c r="E77" s="105">
        <f t="shared" si="12"/>
        <v>7.5471698113207548</v>
      </c>
      <c r="F77" s="105">
        <f t="shared" si="12"/>
        <v>0</v>
      </c>
      <c r="G77" s="105">
        <f t="shared" si="12"/>
        <v>20.754716981132077</v>
      </c>
      <c r="H77" s="20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</row>
    <row r="78" spans="1:13" s="94" customFormat="1" ht="14.5" customHeight="1">
      <c r="A78" s="39" t="s">
        <v>5</v>
      </c>
      <c r="B78" s="11">
        <f t="shared" si="12"/>
        <v>100</v>
      </c>
      <c r="C78" s="104">
        <f t="shared" si="12"/>
        <v>6.1086765994741459</v>
      </c>
      <c r="D78" s="104">
        <f t="shared" si="12"/>
        <v>40.560911481156879</v>
      </c>
      <c r="E78" s="104">
        <f t="shared" si="12"/>
        <v>43.453111305872042</v>
      </c>
      <c r="F78" s="104">
        <f t="shared" si="12"/>
        <v>2.6117440841367223</v>
      </c>
      <c r="G78" s="104">
        <f t="shared" si="12"/>
        <v>7.26555652936021</v>
      </c>
      <c r="H78" s="11" t="s">
        <v>70</v>
      </c>
      <c r="I78" s="17" t="s">
        <v>70</v>
      </c>
      <c r="J78" s="17" t="s">
        <v>70</v>
      </c>
      <c r="K78" s="17" t="s">
        <v>70</v>
      </c>
      <c r="L78" s="17" t="s">
        <v>70</v>
      </c>
      <c r="M78" s="17" t="s">
        <v>70</v>
      </c>
    </row>
    <row r="79" spans="1:13" s="94" customFormat="1" ht="14.5" customHeight="1">
      <c r="A79" s="40" t="s">
        <v>6</v>
      </c>
      <c r="B79" s="20">
        <f t="shared" si="12"/>
        <v>100</v>
      </c>
      <c r="C79" s="105">
        <f t="shared" si="12"/>
        <v>7.2909698996655514</v>
      </c>
      <c r="D79" s="105">
        <f t="shared" si="12"/>
        <v>35.585284280936456</v>
      </c>
      <c r="E79" s="105">
        <f t="shared" si="12"/>
        <v>29.765886287625417</v>
      </c>
      <c r="F79" s="105">
        <f t="shared" si="12"/>
        <v>8.0267558528428093</v>
      </c>
      <c r="G79" s="105">
        <f t="shared" si="12"/>
        <v>19.331103678929765</v>
      </c>
      <c r="H79" s="20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</row>
    <row r="80" spans="1:13" s="94" customFormat="1" ht="14.5" customHeight="1">
      <c r="A80" s="39" t="s">
        <v>7</v>
      </c>
      <c r="B80" s="11">
        <f t="shared" si="12"/>
        <v>100</v>
      </c>
      <c r="C80" s="104">
        <f t="shared" si="12"/>
        <v>7.607875994972769</v>
      </c>
      <c r="D80" s="104">
        <f t="shared" si="12"/>
        <v>35.605362379555928</v>
      </c>
      <c r="E80" s="104">
        <f t="shared" si="12"/>
        <v>44.076246334310852</v>
      </c>
      <c r="F80" s="104">
        <f t="shared" si="12"/>
        <v>4.6878927524088816</v>
      </c>
      <c r="G80" s="104">
        <f t="shared" si="12"/>
        <v>8.0226225387515715</v>
      </c>
      <c r="H80" s="11" t="s">
        <v>70</v>
      </c>
      <c r="I80" s="17" t="s">
        <v>70</v>
      </c>
      <c r="J80" s="17" t="s">
        <v>70</v>
      </c>
      <c r="K80" s="17" t="s">
        <v>70</v>
      </c>
      <c r="L80" s="17" t="s">
        <v>70</v>
      </c>
      <c r="M80" s="17" t="s">
        <v>70</v>
      </c>
    </row>
    <row r="81" spans="1:13" s="94" customFormat="1" ht="14.5" customHeight="1">
      <c r="A81" s="40" t="s">
        <v>8</v>
      </c>
      <c r="B81" s="20">
        <f t="shared" si="12"/>
        <v>100</v>
      </c>
      <c r="C81" s="105">
        <f t="shared" si="12"/>
        <v>7.0610096004955096</v>
      </c>
      <c r="D81" s="105">
        <f t="shared" si="12"/>
        <v>33.093837101269742</v>
      </c>
      <c r="E81" s="105">
        <f t="shared" si="12"/>
        <v>38.928460823784455</v>
      </c>
      <c r="F81" s="105">
        <f t="shared" si="12"/>
        <v>7.2530195106844229</v>
      </c>
      <c r="G81" s="105">
        <f t="shared" si="12"/>
        <v>13.663672963765872</v>
      </c>
      <c r="H81" s="20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</row>
    <row r="82" spans="1:13" s="94" customFormat="1" ht="14.5" customHeight="1">
      <c r="A82" s="39" t="s">
        <v>9</v>
      </c>
      <c r="B82" s="11">
        <f t="shared" si="12"/>
        <v>100</v>
      </c>
      <c r="C82" s="104">
        <f t="shared" si="12"/>
        <v>4.5891565070869262</v>
      </c>
      <c r="D82" s="104">
        <f t="shared" si="12"/>
        <v>34.701159678858161</v>
      </c>
      <c r="E82" s="104">
        <f t="shared" si="12"/>
        <v>48.934483100406382</v>
      </c>
      <c r="F82" s="104">
        <f t="shared" si="12"/>
        <v>0.79294280899990088</v>
      </c>
      <c r="G82" s="104">
        <f t="shared" si="12"/>
        <v>10.982257904648627</v>
      </c>
      <c r="H82" s="11" t="s">
        <v>70</v>
      </c>
      <c r="I82" s="17" t="s">
        <v>70</v>
      </c>
      <c r="J82" s="17" t="s">
        <v>70</v>
      </c>
      <c r="K82" s="17" t="s">
        <v>70</v>
      </c>
      <c r="L82" s="17" t="s">
        <v>70</v>
      </c>
      <c r="M82" s="17" t="s">
        <v>70</v>
      </c>
    </row>
    <row r="83" spans="1:13" s="94" customFormat="1" ht="14.5" customHeight="1">
      <c r="A83" s="40" t="s">
        <v>10</v>
      </c>
      <c r="B83" s="20">
        <f t="shared" si="12"/>
        <v>100</v>
      </c>
      <c r="C83" s="105">
        <f t="shared" si="12"/>
        <v>3.5902462933464037</v>
      </c>
      <c r="D83" s="105">
        <f t="shared" si="12"/>
        <v>39.165951884981418</v>
      </c>
      <c r="E83" s="105">
        <f t="shared" si="12"/>
        <v>48.735857533798963</v>
      </c>
      <c r="F83" s="105">
        <f t="shared" si="12"/>
        <v>2.3158926602132093</v>
      </c>
      <c r="G83" s="105">
        <f t="shared" si="12"/>
        <v>6.1920516276600086</v>
      </c>
      <c r="H83" s="20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</row>
    <row r="84" spans="1:13" s="94" customFormat="1" ht="14.5" customHeight="1">
      <c r="A84" s="39" t="s">
        <v>11</v>
      </c>
      <c r="B84" s="11">
        <f t="shared" ref="B84:G92" si="14">B19*100/$B19</f>
        <v>100</v>
      </c>
      <c r="C84" s="104">
        <f t="shared" si="14"/>
        <v>2.4560097815108182</v>
      </c>
      <c r="D84" s="104">
        <f t="shared" si="14"/>
        <v>35.590877677954389</v>
      </c>
      <c r="E84" s="104">
        <f t="shared" si="14"/>
        <v>44.78762426239966</v>
      </c>
      <c r="F84" s="104">
        <f t="shared" si="14"/>
        <v>1.2226888522672905</v>
      </c>
      <c r="G84" s="104">
        <f t="shared" si="14"/>
        <v>15.942799425867843</v>
      </c>
      <c r="H84" s="11" t="s">
        <v>70</v>
      </c>
      <c r="I84" s="17" t="s">
        <v>70</v>
      </c>
      <c r="J84" s="17" t="s">
        <v>70</v>
      </c>
      <c r="K84" s="17" t="s">
        <v>70</v>
      </c>
      <c r="L84" s="17" t="s">
        <v>70</v>
      </c>
      <c r="M84" s="17" t="s">
        <v>70</v>
      </c>
    </row>
    <row r="85" spans="1:13" s="94" customFormat="1" ht="14.5" customHeight="1">
      <c r="A85" s="40" t="s">
        <v>12</v>
      </c>
      <c r="B85" s="20">
        <f t="shared" si="14"/>
        <v>100</v>
      </c>
      <c r="C85" s="105">
        <f t="shared" si="14"/>
        <v>6.8247126436781613</v>
      </c>
      <c r="D85" s="105">
        <f t="shared" si="14"/>
        <v>35.201149425287355</v>
      </c>
      <c r="E85" s="105">
        <f t="shared" si="14"/>
        <v>49.640804597701148</v>
      </c>
      <c r="F85" s="105">
        <f t="shared" si="14"/>
        <v>0.57471264367816088</v>
      </c>
      <c r="G85" s="105">
        <f t="shared" si="14"/>
        <v>7.7586206896551726</v>
      </c>
      <c r="H85" s="20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</row>
    <row r="86" spans="1:13" s="94" customFormat="1" ht="14.5" customHeight="1">
      <c r="A86" s="109" t="s">
        <v>41</v>
      </c>
      <c r="B86" s="11">
        <f t="shared" si="14"/>
        <v>100</v>
      </c>
      <c r="C86" s="62">
        <f t="shared" si="14"/>
        <v>5.6055083029566628</v>
      </c>
      <c r="D86" s="62">
        <f t="shared" si="14"/>
        <v>59.133252328878086</v>
      </c>
      <c r="E86" s="62">
        <f t="shared" si="14"/>
        <v>14.89131902254624</v>
      </c>
      <c r="F86" s="62">
        <f t="shared" si="14"/>
        <v>2.0710139057648171</v>
      </c>
      <c r="G86" s="62">
        <f t="shared" si="14"/>
        <v>18.298906439854193</v>
      </c>
      <c r="H86" s="11">
        <f t="shared" ref="H86:M86" si="15">H21*100/$H21</f>
        <v>100</v>
      </c>
      <c r="I86" s="104">
        <f t="shared" si="15"/>
        <v>51.120597652081109</v>
      </c>
      <c r="J86" s="104">
        <f t="shared" si="15"/>
        <v>6.5457132692991822</v>
      </c>
      <c r="K86" s="104">
        <f t="shared" si="15"/>
        <v>9.4983991462113124</v>
      </c>
      <c r="L86" s="104">
        <f t="shared" si="15"/>
        <v>4.6246887228744216</v>
      </c>
      <c r="M86" s="104">
        <f t="shared" si="15"/>
        <v>28.210601209533973</v>
      </c>
    </row>
    <row r="87" spans="1:13" s="94" customFormat="1" ht="14.5" customHeight="1">
      <c r="A87" s="40" t="s">
        <v>13</v>
      </c>
      <c r="B87" s="20">
        <f t="shared" si="14"/>
        <v>100</v>
      </c>
      <c r="C87" s="105">
        <f t="shared" si="14"/>
        <v>5.6323283082077049</v>
      </c>
      <c r="D87" s="105">
        <f t="shared" si="14"/>
        <v>39.133165829145732</v>
      </c>
      <c r="E87" s="105">
        <f t="shared" si="14"/>
        <v>12.855946398659967</v>
      </c>
      <c r="F87" s="105">
        <f t="shared" si="14"/>
        <v>6.6792294807370185</v>
      </c>
      <c r="G87" s="105">
        <f t="shared" si="14"/>
        <v>35.699329983249584</v>
      </c>
      <c r="H87" s="20" t="s">
        <v>70</v>
      </c>
      <c r="I87" s="19" t="s">
        <v>70</v>
      </c>
      <c r="J87" s="19" t="s">
        <v>70</v>
      </c>
      <c r="K87" s="19" t="s">
        <v>70</v>
      </c>
      <c r="L87" s="19" t="s">
        <v>70</v>
      </c>
      <c r="M87" s="19" t="s">
        <v>70</v>
      </c>
    </row>
    <row r="88" spans="1:13" s="94" customFormat="1" ht="14.5" customHeight="1">
      <c r="A88" s="39" t="s">
        <v>14</v>
      </c>
      <c r="B88" s="11">
        <f t="shared" si="14"/>
        <v>100</v>
      </c>
      <c r="C88" s="104">
        <f t="shared" si="14"/>
        <v>4.4223394055608818</v>
      </c>
      <c r="D88" s="104">
        <f t="shared" si="14"/>
        <v>60.366730584851389</v>
      </c>
      <c r="E88" s="104">
        <f t="shared" si="14"/>
        <v>15.35234899328859</v>
      </c>
      <c r="F88" s="104">
        <f t="shared" si="14"/>
        <v>0.53930968360498566</v>
      </c>
      <c r="G88" s="104">
        <f t="shared" si="14"/>
        <v>19.31927133269415</v>
      </c>
      <c r="H88" s="11" t="s">
        <v>70</v>
      </c>
      <c r="I88" s="17" t="s">
        <v>70</v>
      </c>
      <c r="J88" s="17" t="s">
        <v>70</v>
      </c>
      <c r="K88" s="17" t="s">
        <v>70</v>
      </c>
      <c r="L88" s="17" t="s">
        <v>70</v>
      </c>
      <c r="M88" s="17" t="s">
        <v>70</v>
      </c>
    </row>
    <row r="89" spans="1:13" s="94" customFormat="1" ht="14.5" customHeight="1">
      <c r="A89" s="40" t="s">
        <v>15</v>
      </c>
      <c r="B89" s="20">
        <f t="shared" si="14"/>
        <v>100</v>
      </c>
      <c r="C89" s="105">
        <f t="shared" si="14"/>
        <v>5.4122089364380113</v>
      </c>
      <c r="D89" s="105">
        <f t="shared" si="14"/>
        <v>65.764631843926992</v>
      </c>
      <c r="E89" s="105">
        <f t="shared" si="14"/>
        <v>11.705475141598489</v>
      </c>
      <c r="F89" s="105">
        <f t="shared" si="14"/>
        <v>1.6362492133417244</v>
      </c>
      <c r="G89" s="105">
        <f t="shared" si="14"/>
        <v>15.481434864694776</v>
      </c>
      <c r="H89" s="20" t="s">
        <v>70</v>
      </c>
      <c r="I89" s="19" t="s">
        <v>70</v>
      </c>
      <c r="J89" s="19" t="s">
        <v>70</v>
      </c>
      <c r="K89" s="19" t="s">
        <v>70</v>
      </c>
      <c r="L89" s="19" t="s">
        <v>70</v>
      </c>
      <c r="M89" s="19" t="s">
        <v>70</v>
      </c>
    </row>
    <row r="90" spans="1:13" s="94" customFormat="1" ht="14.5" customHeight="1">
      <c r="A90" s="39" t="s">
        <v>16</v>
      </c>
      <c r="B90" s="11">
        <f t="shared" si="14"/>
        <v>100</v>
      </c>
      <c r="C90" s="104">
        <f t="shared" si="14"/>
        <v>7.5584017317579146</v>
      </c>
      <c r="D90" s="104">
        <f t="shared" si="14"/>
        <v>66.167583656534674</v>
      </c>
      <c r="E90" s="104">
        <f t="shared" si="14"/>
        <v>10.336430053215478</v>
      </c>
      <c r="F90" s="104">
        <f t="shared" si="14"/>
        <v>1.6235230450076665</v>
      </c>
      <c r="G90" s="104">
        <f t="shared" si="14"/>
        <v>14.31406151348426</v>
      </c>
      <c r="H90" s="11" t="s">
        <v>70</v>
      </c>
      <c r="I90" s="17" t="s">
        <v>70</v>
      </c>
      <c r="J90" s="17" t="s">
        <v>70</v>
      </c>
      <c r="K90" s="17" t="s">
        <v>70</v>
      </c>
      <c r="L90" s="17" t="s">
        <v>70</v>
      </c>
      <c r="M90" s="17" t="s">
        <v>70</v>
      </c>
    </row>
    <row r="91" spans="1:13" s="94" customFormat="1" ht="14.5" customHeight="1">
      <c r="A91" s="40" t="s">
        <v>17</v>
      </c>
      <c r="B91" s="20">
        <f t="shared" si="14"/>
        <v>100</v>
      </c>
      <c r="C91" s="105">
        <f t="shared" si="14"/>
        <v>3.7001375515818431</v>
      </c>
      <c r="D91" s="105">
        <f t="shared" si="14"/>
        <v>64.621733149931231</v>
      </c>
      <c r="E91" s="105">
        <f t="shared" si="14"/>
        <v>14.002751031636864</v>
      </c>
      <c r="F91" s="105">
        <f t="shared" si="14"/>
        <v>1.6643741403026135</v>
      </c>
      <c r="G91" s="105">
        <f t="shared" si="14"/>
        <v>16.011004126547455</v>
      </c>
      <c r="H91" s="20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</row>
    <row r="92" spans="1:13" s="94" customFormat="1" ht="14.5" customHeight="1">
      <c r="A92" s="39" t="s">
        <v>18</v>
      </c>
      <c r="B92" s="11">
        <f t="shared" si="14"/>
        <v>100</v>
      </c>
      <c r="C92" s="62">
        <f t="shared" si="14"/>
        <v>6.1728395061728394</v>
      </c>
      <c r="D92" s="62">
        <f t="shared" si="14"/>
        <v>48.248929201310155</v>
      </c>
      <c r="E92" s="62">
        <f t="shared" si="14"/>
        <v>31.99798437893676</v>
      </c>
      <c r="F92" s="62">
        <f t="shared" si="14"/>
        <v>1.9148400100781053</v>
      </c>
      <c r="G92" s="62">
        <f t="shared" si="14"/>
        <v>11.665406903502141</v>
      </c>
      <c r="H92" s="11" t="s">
        <v>70</v>
      </c>
      <c r="I92" s="17" t="s">
        <v>70</v>
      </c>
      <c r="J92" s="17" t="s">
        <v>70</v>
      </c>
      <c r="K92" s="17" t="s">
        <v>70</v>
      </c>
      <c r="L92" s="17" t="s">
        <v>70</v>
      </c>
      <c r="M92" s="17" t="s">
        <v>70</v>
      </c>
    </row>
    <row r="93" spans="1:13" s="94" customFormat="1" ht="14.5" customHeight="1">
      <c r="A93" s="67"/>
      <c r="B93" s="271">
        <v>2015</v>
      </c>
      <c r="C93" s="271"/>
      <c r="D93" s="271"/>
      <c r="E93" s="271"/>
      <c r="F93" s="271"/>
      <c r="G93" s="271"/>
      <c r="H93" s="271">
        <v>2015</v>
      </c>
      <c r="I93" s="271"/>
      <c r="J93" s="271"/>
      <c r="K93" s="271"/>
      <c r="L93" s="271"/>
      <c r="M93" s="271"/>
    </row>
    <row r="94" spans="1:13" s="94" customFormat="1" ht="14.5" customHeight="1">
      <c r="A94" s="21" t="s">
        <v>30</v>
      </c>
      <c r="B94" s="17">
        <f t="shared" ref="B94:G103" si="16">B29*100/$B29</f>
        <v>100</v>
      </c>
      <c r="C94" s="104">
        <f t="shared" si="16"/>
        <v>5.2365630986110885</v>
      </c>
      <c r="D94" s="104">
        <f t="shared" si="16"/>
        <v>41.748971522786576</v>
      </c>
      <c r="E94" s="104">
        <f t="shared" si="16"/>
        <v>36.725840790126618</v>
      </c>
      <c r="F94" s="104">
        <f t="shared" si="16"/>
        <v>3.1748064435231282</v>
      </c>
      <c r="G94" s="104">
        <f t="shared" si="16"/>
        <v>13.113818144952591</v>
      </c>
      <c r="H94" s="17">
        <f t="shared" ref="H94:M95" si="17">H29*100/$H29</f>
        <v>100</v>
      </c>
      <c r="I94" s="104">
        <f t="shared" si="17"/>
        <v>39.148138805808799</v>
      </c>
      <c r="J94" s="104">
        <f t="shared" si="17"/>
        <v>9.6753270152426936</v>
      </c>
      <c r="K94" s="104">
        <f t="shared" si="17"/>
        <v>16.905697091996686</v>
      </c>
      <c r="L94" s="104">
        <f t="shared" si="17"/>
        <v>10.09152823321682</v>
      </c>
      <c r="M94" s="104">
        <f t="shared" si="17"/>
        <v>24.179308853735002</v>
      </c>
    </row>
    <row r="95" spans="1:13" s="94" customFormat="1" ht="14.5" customHeight="1">
      <c r="A95" s="18" t="s">
        <v>19</v>
      </c>
      <c r="B95" s="20">
        <f t="shared" si="16"/>
        <v>100</v>
      </c>
      <c r="C95" s="106">
        <f t="shared" si="16"/>
        <v>5.0442624535624025</v>
      </c>
      <c r="D95" s="106">
        <f t="shared" si="16"/>
        <v>36.632877128533742</v>
      </c>
      <c r="E95" s="106">
        <f t="shared" si="16"/>
        <v>43.320581695645572</v>
      </c>
      <c r="F95" s="106">
        <f t="shared" si="16"/>
        <v>3.259953873137317</v>
      </c>
      <c r="G95" s="105">
        <f t="shared" si="16"/>
        <v>11.742324849120966</v>
      </c>
      <c r="H95" s="19">
        <f t="shared" si="17"/>
        <v>100</v>
      </c>
      <c r="I95" s="105">
        <f t="shared" si="17"/>
        <v>41.268830893273922</v>
      </c>
      <c r="J95" s="105">
        <f t="shared" si="17"/>
        <v>10.262394794539926</v>
      </c>
      <c r="K95" s="105">
        <f t="shared" si="17"/>
        <v>16.797510432138058</v>
      </c>
      <c r="L95" s="105">
        <f t="shared" si="17"/>
        <v>7.9920786477120025</v>
      </c>
      <c r="M95" s="105">
        <f t="shared" si="17"/>
        <v>23.679185232336092</v>
      </c>
    </row>
    <row r="96" spans="1:13" s="94" customFormat="1" ht="14.5" customHeight="1">
      <c r="A96" s="39" t="s">
        <v>3</v>
      </c>
      <c r="B96" s="11">
        <f t="shared" si="16"/>
        <v>100</v>
      </c>
      <c r="C96" s="104">
        <f t="shared" si="16"/>
        <v>6.5634388721978274</v>
      </c>
      <c r="D96" s="104">
        <f t="shared" si="16"/>
        <v>40.605500346660506</v>
      </c>
      <c r="E96" s="104">
        <f t="shared" si="16"/>
        <v>36.168245897850703</v>
      </c>
      <c r="F96" s="104">
        <f t="shared" si="16"/>
        <v>1.6870811185578922</v>
      </c>
      <c r="G96" s="104">
        <f t="shared" si="16"/>
        <v>14.975733764733071</v>
      </c>
      <c r="H96" s="11">
        <f t="shared" ref="H96:H112" si="18">H31*100/$H31</f>
        <v>100</v>
      </c>
      <c r="I96" s="71" t="s">
        <v>70</v>
      </c>
      <c r="J96" s="71" t="s">
        <v>70</v>
      </c>
      <c r="K96" s="71" t="s">
        <v>70</v>
      </c>
      <c r="L96" s="71" t="s">
        <v>70</v>
      </c>
      <c r="M96" s="71" t="s">
        <v>70</v>
      </c>
    </row>
    <row r="97" spans="1:13" s="94" customFormat="1" ht="14.5" customHeight="1">
      <c r="A97" s="40" t="s">
        <v>4</v>
      </c>
      <c r="B97" s="20">
        <f t="shared" si="16"/>
        <v>100</v>
      </c>
      <c r="C97" s="105">
        <f t="shared" si="16"/>
        <v>13.095238095238095</v>
      </c>
      <c r="D97" s="105">
        <f t="shared" si="16"/>
        <v>59.523809523809526</v>
      </c>
      <c r="E97" s="105">
        <f t="shared" si="16"/>
        <v>11.904761904761905</v>
      </c>
      <c r="F97" s="105">
        <f t="shared" si="16"/>
        <v>0</v>
      </c>
      <c r="G97" s="105">
        <f t="shared" si="16"/>
        <v>15.476190476190476</v>
      </c>
      <c r="H97" s="20">
        <f t="shared" si="18"/>
        <v>100</v>
      </c>
      <c r="I97" s="19" t="s">
        <v>70</v>
      </c>
      <c r="J97" s="19" t="s">
        <v>70</v>
      </c>
      <c r="K97" s="19" t="s">
        <v>70</v>
      </c>
      <c r="L97" s="19" t="s">
        <v>70</v>
      </c>
      <c r="M97" s="19" t="s">
        <v>70</v>
      </c>
    </row>
    <row r="98" spans="1:13" s="94" customFormat="1" ht="14.5" customHeight="1">
      <c r="A98" s="39" t="s">
        <v>5</v>
      </c>
      <c r="B98" s="11">
        <f t="shared" si="16"/>
        <v>100</v>
      </c>
      <c r="C98" s="104">
        <f t="shared" si="16"/>
        <v>5.6143548047942806</v>
      </c>
      <c r="D98" s="104">
        <f t="shared" si="16"/>
        <v>39.377584635872992</v>
      </c>
      <c r="E98" s="104">
        <f t="shared" si="16"/>
        <v>42.335459451881967</v>
      </c>
      <c r="F98" s="104">
        <f t="shared" si="16"/>
        <v>2.78264526529754</v>
      </c>
      <c r="G98" s="104">
        <f t="shared" si="16"/>
        <v>9.8899558421532205</v>
      </c>
      <c r="H98" s="11">
        <f t="shared" si="18"/>
        <v>100</v>
      </c>
      <c r="I98" s="17" t="s">
        <v>70</v>
      </c>
      <c r="J98" s="17" t="s">
        <v>70</v>
      </c>
      <c r="K98" s="17" t="s">
        <v>70</v>
      </c>
      <c r="L98" s="17" t="s">
        <v>70</v>
      </c>
      <c r="M98" s="17" t="s">
        <v>70</v>
      </c>
    </row>
    <row r="99" spans="1:13" s="94" customFormat="1" ht="14.5" customHeight="1">
      <c r="A99" s="40" t="s">
        <v>6</v>
      </c>
      <c r="B99" s="20">
        <f t="shared" si="16"/>
        <v>100</v>
      </c>
      <c r="C99" s="105">
        <f t="shared" si="16"/>
        <v>7.3308270676691727</v>
      </c>
      <c r="D99" s="105">
        <f t="shared" si="16"/>
        <v>51.503759398496243</v>
      </c>
      <c r="E99" s="105">
        <f t="shared" si="16"/>
        <v>22.869674185463658</v>
      </c>
      <c r="F99" s="105">
        <f t="shared" si="16"/>
        <v>6.704260651629073</v>
      </c>
      <c r="G99" s="105">
        <f t="shared" si="16"/>
        <v>11.591478696741854</v>
      </c>
      <c r="H99" s="20">
        <f t="shared" si="18"/>
        <v>100</v>
      </c>
      <c r="I99" s="19" t="s">
        <v>70</v>
      </c>
      <c r="J99" s="19" t="s">
        <v>70</v>
      </c>
      <c r="K99" s="19" t="s">
        <v>70</v>
      </c>
      <c r="L99" s="19" t="s">
        <v>70</v>
      </c>
      <c r="M99" s="19" t="s">
        <v>70</v>
      </c>
    </row>
    <row r="100" spans="1:13" s="94" customFormat="1" ht="14.5" customHeight="1">
      <c r="A100" s="39" t="s">
        <v>7</v>
      </c>
      <c r="B100" s="11">
        <f t="shared" si="16"/>
        <v>100</v>
      </c>
      <c r="C100" s="104">
        <f t="shared" si="16"/>
        <v>7.1113782051282053</v>
      </c>
      <c r="D100" s="104">
        <f t="shared" si="16"/>
        <v>33.987713675213676</v>
      </c>
      <c r="E100" s="104">
        <f t="shared" si="16"/>
        <v>43.409455128205131</v>
      </c>
      <c r="F100" s="104">
        <f t="shared" si="16"/>
        <v>4.8344017094017095</v>
      </c>
      <c r="G100" s="104">
        <f t="shared" si="16"/>
        <v>10.657051282051283</v>
      </c>
      <c r="H100" s="11">
        <f t="shared" si="18"/>
        <v>100</v>
      </c>
      <c r="I100" s="17" t="s">
        <v>70</v>
      </c>
      <c r="J100" s="17" t="s">
        <v>70</v>
      </c>
      <c r="K100" s="17" t="s">
        <v>70</v>
      </c>
      <c r="L100" s="17" t="s">
        <v>70</v>
      </c>
      <c r="M100" s="17" t="s">
        <v>70</v>
      </c>
    </row>
    <row r="101" spans="1:13" s="94" customFormat="1" ht="14.5" customHeight="1">
      <c r="A101" s="40" t="s">
        <v>8</v>
      </c>
      <c r="B101" s="20">
        <f t="shared" si="16"/>
        <v>100</v>
      </c>
      <c r="C101" s="105">
        <f t="shared" si="16"/>
        <v>5.7531486146095716</v>
      </c>
      <c r="D101" s="105">
        <f t="shared" si="16"/>
        <v>45.879093198992443</v>
      </c>
      <c r="E101" s="105">
        <f t="shared" si="16"/>
        <v>26.483627204030228</v>
      </c>
      <c r="F101" s="105">
        <f t="shared" si="16"/>
        <v>6.2317380352644838</v>
      </c>
      <c r="G101" s="105">
        <f t="shared" si="16"/>
        <v>15.652392947103275</v>
      </c>
      <c r="H101" s="20">
        <f t="shared" si="18"/>
        <v>100</v>
      </c>
      <c r="I101" s="19" t="s">
        <v>70</v>
      </c>
      <c r="J101" s="19" t="s">
        <v>70</v>
      </c>
      <c r="K101" s="19" t="s">
        <v>70</v>
      </c>
      <c r="L101" s="19" t="s">
        <v>70</v>
      </c>
      <c r="M101" s="19" t="s">
        <v>70</v>
      </c>
    </row>
    <row r="102" spans="1:13" s="94" customFormat="1" ht="14.5" customHeight="1">
      <c r="A102" s="39" t="s">
        <v>9</v>
      </c>
      <c r="B102" s="11">
        <f t="shared" si="16"/>
        <v>100</v>
      </c>
      <c r="C102" s="104">
        <f t="shared" si="16"/>
        <v>5.1718938480096499</v>
      </c>
      <c r="D102" s="104">
        <f t="shared" si="16"/>
        <v>30.254825090470447</v>
      </c>
      <c r="E102" s="104">
        <f t="shared" si="16"/>
        <v>48.838962605548851</v>
      </c>
      <c r="F102" s="104">
        <f t="shared" si="16"/>
        <v>1.4701447527141134</v>
      </c>
      <c r="G102" s="104">
        <f t="shared" si="16"/>
        <v>14.264173703256937</v>
      </c>
      <c r="H102" s="11">
        <f t="shared" si="18"/>
        <v>100</v>
      </c>
      <c r="I102" s="17" t="s">
        <v>70</v>
      </c>
      <c r="J102" s="17" t="s">
        <v>70</v>
      </c>
      <c r="K102" s="17" t="s">
        <v>70</v>
      </c>
      <c r="L102" s="17" t="s">
        <v>70</v>
      </c>
      <c r="M102" s="17" t="s">
        <v>70</v>
      </c>
    </row>
    <row r="103" spans="1:13" s="94" customFormat="1" ht="14.5" customHeight="1">
      <c r="A103" s="40" t="s">
        <v>10</v>
      </c>
      <c r="B103" s="20">
        <f t="shared" si="16"/>
        <v>100</v>
      </c>
      <c r="C103" s="105">
        <f t="shared" si="16"/>
        <v>3.4756532914465228</v>
      </c>
      <c r="D103" s="105">
        <f t="shared" si="16"/>
        <v>36.055976010281306</v>
      </c>
      <c r="E103" s="105">
        <f t="shared" si="16"/>
        <v>52.183349992860201</v>
      </c>
      <c r="F103" s="105">
        <f t="shared" si="16"/>
        <v>1.6335856061687848</v>
      </c>
      <c r="G103" s="105">
        <f t="shared" si="16"/>
        <v>6.6514350992431819</v>
      </c>
      <c r="H103" s="20">
        <f t="shared" si="18"/>
        <v>100</v>
      </c>
      <c r="I103" s="19" t="s">
        <v>70</v>
      </c>
      <c r="J103" s="19" t="s">
        <v>70</v>
      </c>
      <c r="K103" s="19" t="s">
        <v>70</v>
      </c>
      <c r="L103" s="19" t="s">
        <v>70</v>
      </c>
      <c r="M103" s="19" t="s">
        <v>70</v>
      </c>
    </row>
    <row r="104" spans="1:13" s="94" customFormat="1" ht="14.5" customHeight="1">
      <c r="A104" s="39" t="s">
        <v>11</v>
      </c>
      <c r="B104" s="11">
        <f t="shared" ref="B104:G112" si="19">B39*100/$B39</f>
        <v>100</v>
      </c>
      <c r="C104" s="104">
        <f t="shared" si="19"/>
        <v>3.2795545982850407</v>
      </c>
      <c r="D104" s="104">
        <f t="shared" si="19"/>
        <v>33.405128621936846</v>
      </c>
      <c r="E104" s="104">
        <f t="shared" si="19"/>
        <v>44.085016458731253</v>
      </c>
      <c r="F104" s="104">
        <f t="shared" si="19"/>
        <v>2.5236721258178565</v>
      </c>
      <c r="G104" s="104">
        <f t="shared" si="19"/>
        <v>16.706628195229001</v>
      </c>
      <c r="H104" s="11">
        <f t="shared" si="18"/>
        <v>100</v>
      </c>
      <c r="I104" s="17" t="s">
        <v>70</v>
      </c>
      <c r="J104" s="17" t="s">
        <v>70</v>
      </c>
      <c r="K104" s="17" t="s">
        <v>70</v>
      </c>
      <c r="L104" s="17" t="s">
        <v>70</v>
      </c>
      <c r="M104" s="17" t="s">
        <v>70</v>
      </c>
    </row>
    <row r="105" spans="1:13" s="94" customFormat="1" ht="14.5" customHeight="1">
      <c r="A105" s="40" t="s">
        <v>12</v>
      </c>
      <c r="B105" s="20">
        <f t="shared" si="19"/>
        <v>100</v>
      </c>
      <c r="C105" s="105">
        <f t="shared" si="19"/>
        <v>5.9267241379310347</v>
      </c>
      <c r="D105" s="105">
        <f t="shared" si="19"/>
        <v>35.506465517241381</v>
      </c>
      <c r="E105" s="105">
        <f t="shared" si="19"/>
        <v>48.4375</v>
      </c>
      <c r="F105" s="105">
        <f t="shared" si="19"/>
        <v>3.8254310344827585</v>
      </c>
      <c r="G105" s="105">
        <f t="shared" si="19"/>
        <v>6.3038793103448274</v>
      </c>
      <c r="H105" s="20">
        <f t="shared" si="18"/>
        <v>100</v>
      </c>
      <c r="I105" s="19" t="s">
        <v>70</v>
      </c>
      <c r="J105" s="19" t="s">
        <v>70</v>
      </c>
      <c r="K105" s="19" t="s">
        <v>70</v>
      </c>
      <c r="L105" s="19" t="s">
        <v>70</v>
      </c>
      <c r="M105" s="19" t="s">
        <v>70</v>
      </c>
    </row>
    <row r="106" spans="1:13" s="94" customFormat="1" ht="14.5" customHeight="1">
      <c r="A106" s="109" t="s">
        <v>41</v>
      </c>
      <c r="B106" s="11">
        <f t="shared" si="19"/>
        <v>100</v>
      </c>
      <c r="C106" s="62">
        <f t="shared" si="19"/>
        <v>5.8903627186289471</v>
      </c>
      <c r="D106" s="62">
        <f t="shared" si="19"/>
        <v>59.143091912196269</v>
      </c>
      <c r="E106" s="62">
        <f t="shared" si="19"/>
        <v>14.30449583284423</v>
      </c>
      <c r="F106" s="62">
        <f t="shared" si="19"/>
        <v>2.8853151778377746</v>
      </c>
      <c r="G106" s="62">
        <f t="shared" si="19"/>
        <v>17.776734358492781</v>
      </c>
      <c r="H106" s="11">
        <f t="shared" si="18"/>
        <v>100</v>
      </c>
      <c r="I106" s="104">
        <f>I41*100/$H41</f>
        <v>44.60431654676259</v>
      </c>
      <c r="J106" s="104">
        <f>J41*100/$H41</f>
        <v>7.6258992805755392</v>
      </c>
      <c r="K106" s="104">
        <f>K41*100/$H41</f>
        <v>10.935251798561151</v>
      </c>
      <c r="L106" s="104">
        <f>L41*100/$H41</f>
        <v>12.973621103117505</v>
      </c>
      <c r="M106" s="104">
        <f>M41*100/$H41</f>
        <v>23.860911270983213</v>
      </c>
    </row>
    <row r="107" spans="1:13" s="94" customFormat="1" ht="14.5" customHeight="1">
      <c r="A107" s="40" t="s">
        <v>13</v>
      </c>
      <c r="B107" s="20">
        <f t="shared" si="19"/>
        <v>100</v>
      </c>
      <c r="C107" s="105">
        <f t="shared" si="19"/>
        <v>6.8953386103781886</v>
      </c>
      <c r="D107" s="105">
        <f t="shared" si="19"/>
        <v>60.721196130167108</v>
      </c>
      <c r="E107" s="105">
        <f t="shared" si="19"/>
        <v>10.853122251539139</v>
      </c>
      <c r="F107" s="105">
        <f t="shared" si="19"/>
        <v>9.7977132805628848</v>
      </c>
      <c r="G107" s="105">
        <f t="shared" si="19"/>
        <v>11.732629727352682</v>
      </c>
      <c r="H107" s="19">
        <f t="shared" si="18"/>
        <v>100</v>
      </c>
      <c r="I107" s="19" t="s">
        <v>70</v>
      </c>
      <c r="J107" s="19" t="s">
        <v>70</v>
      </c>
      <c r="K107" s="19" t="s">
        <v>70</v>
      </c>
      <c r="L107" s="19" t="s">
        <v>70</v>
      </c>
      <c r="M107" s="19" t="s">
        <v>70</v>
      </c>
    </row>
    <row r="108" spans="1:13" s="94" customFormat="1" ht="14.5" customHeight="1">
      <c r="A108" s="39" t="s">
        <v>14</v>
      </c>
      <c r="B108" s="11">
        <f t="shared" si="19"/>
        <v>100</v>
      </c>
      <c r="C108" s="104">
        <f t="shared" si="19"/>
        <v>4.1819901229379006</v>
      </c>
      <c r="D108" s="104">
        <f t="shared" si="19"/>
        <v>57.770305768624567</v>
      </c>
      <c r="E108" s="104">
        <f t="shared" si="19"/>
        <v>13.302511295576338</v>
      </c>
      <c r="F108" s="104">
        <f t="shared" si="19"/>
        <v>1.0297362614269203</v>
      </c>
      <c r="G108" s="104">
        <f t="shared" si="19"/>
        <v>23.715456551434276</v>
      </c>
      <c r="H108" s="17">
        <f t="shared" si="18"/>
        <v>100</v>
      </c>
      <c r="I108" s="17" t="s">
        <v>70</v>
      </c>
      <c r="J108" s="17" t="s">
        <v>70</v>
      </c>
      <c r="K108" s="17" t="s">
        <v>70</v>
      </c>
      <c r="L108" s="17" t="s">
        <v>70</v>
      </c>
      <c r="M108" s="17" t="s">
        <v>70</v>
      </c>
    </row>
    <row r="109" spans="1:13" s="94" customFormat="1" ht="14.5" customHeight="1">
      <c r="A109" s="40" t="s">
        <v>15</v>
      </c>
      <c r="B109" s="20">
        <f t="shared" si="19"/>
        <v>100</v>
      </c>
      <c r="C109" s="105">
        <f t="shared" si="19"/>
        <v>6.1053984575835472</v>
      </c>
      <c r="D109" s="105">
        <f t="shared" si="19"/>
        <v>63.624678663239074</v>
      </c>
      <c r="E109" s="105">
        <f t="shared" si="19"/>
        <v>7.6478149100257067</v>
      </c>
      <c r="F109" s="105">
        <f t="shared" si="19"/>
        <v>1.9922879177377892</v>
      </c>
      <c r="G109" s="105">
        <f t="shared" si="19"/>
        <v>20.629820051413883</v>
      </c>
      <c r="H109" s="19">
        <f t="shared" si="18"/>
        <v>100</v>
      </c>
      <c r="I109" s="19" t="s">
        <v>70</v>
      </c>
      <c r="J109" s="19" t="s">
        <v>70</v>
      </c>
      <c r="K109" s="19" t="s">
        <v>70</v>
      </c>
      <c r="L109" s="19" t="s">
        <v>70</v>
      </c>
      <c r="M109" s="19" t="s">
        <v>70</v>
      </c>
    </row>
    <row r="110" spans="1:13" s="94" customFormat="1" ht="14.5" customHeight="1">
      <c r="A110" s="39" t="s">
        <v>16</v>
      </c>
      <c r="B110" s="11">
        <f t="shared" si="19"/>
        <v>100</v>
      </c>
      <c r="C110" s="104">
        <f t="shared" si="19"/>
        <v>7.9764705882352942</v>
      </c>
      <c r="D110" s="104">
        <f t="shared" si="19"/>
        <v>64.525490196078437</v>
      </c>
      <c r="E110" s="104">
        <f t="shared" si="19"/>
        <v>10.298039215686275</v>
      </c>
      <c r="F110" s="104">
        <f t="shared" si="19"/>
        <v>2.172549019607843</v>
      </c>
      <c r="G110" s="104">
        <f t="shared" si="19"/>
        <v>15.027450980392157</v>
      </c>
      <c r="H110" s="17">
        <f t="shared" si="18"/>
        <v>100</v>
      </c>
      <c r="I110" s="17" t="s">
        <v>70</v>
      </c>
      <c r="J110" s="17" t="s">
        <v>70</v>
      </c>
      <c r="K110" s="17" t="s">
        <v>70</v>
      </c>
      <c r="L110" s="17" t="s">
        <v>70</v>
      </c>
      <c r="M110" s="17" t="s">
        <v>70</v>
      </c>
    </row>
    <row r="111" spans="1:13" s="94" customFormat="1" ht="14.5" customHeight="1">
      <c r="A111" s="40" t="s">
        <v>17</v>
      </c>
      <c r="B111" s="20">
        <f t="shared" si="19"/>
        <v>100</v>
      </c>
      <c r="C111" s="105">
        <f t="shared" si="19"/>
        <v>3.6309167165967646</v>
      </c>
      <c r="D111" s="105">
        <f t="shared" si="19"/>
        <v>55.985620131815459</v>
      </c>
      <c r="E111" s="105">
        <f t="shared" si="19"/>
        <v>17.926902336728581</v>
      </c>
      <c r="F111" s="105">
        <f t="shared" si="19"/>
        <v>1.7375674056321151</v>
      </c>
      <c r="G111" s="105">
        <f t="shared" si="19"/>
        <v>20.718993409227082</v>
      </c>
      <c r="H111" s="19">
        <f t="shared" si="18"/>
        <v>100</v>
      </c>
      <c r="I111" s="19" t="s">
        <v>70</v>
      </c>
      <c r="J111" s="19" t="s">
        <v>70</v>
      </c>
      <c r="K111" s="19" t="s">
        <v>70</v>
      </c>
      <c r="L111" s="19" t="s">
        <v>70</v>
      </c>
      <c r="M111" s="19" t="s">
        <v>70</v>
      </c>
    </row>
    <row r="112" spans="1:13" s="94" customFormat="1" ht="14.5" customHeight="1">
      <c r="A112" s="39" t="s">
        <v>18</v>
      </c>
      <c r="B112" s="11">
        <f t="shared" si="19"/>
        <v>100</v>
      </c>
      <c r="C112" s="62">
        <f t="shared" si="19"/>
        <v>6.4107971320118091</v>
      </c>
      <c r="D112" s="62">
        <f t="shared" si="19"/>
        <v>49.620413327709826</v>
      </c>
      <c r="E112" s="62">
        <f t="shared" si="19"/>
        <v>27.035006326444538</v>
      </c>
      <c r="F112" s="62">
        <f t="shared" si="19"/>
        <v>2.5516659637283845</v>
      </c>
      <c r="G112" s="62">
        <f t="shared" si="19"/>
        <v>14.382117250105441</v>
      </c>
      <c r="H112" s="17">
        <f t="shared" si="18"/>
        <v>100</v>
      </c>
      <c r="I112" s="17" t="s">
        <v>70</v>
      </c>
      <c r="J112" s="17" t="s">
        <v>70</v>
      </c>
      <c r="K112" s="17" t="s">
        <v>70</v>
      </c>
      <c r="L112" s="17" t="s">
        <v>70</v>
      </c>
      <c r="M112" s="17" t="s">
        <v>70</v>
      </c>
    </row>
    <row r="113" spans="1:13" s="94" customFormat="1" ht="14.5" customHeight="1">
      <c r="A113" s="67"/>
      <c r="B113" s="271" t="s">
        <v>42</v>
      </c>
      <c r="C113" s="271"/>
      <c r="D113" s="271"/>
      <c r="E113" s="271"/>
      <c r="F113" s="271"/>
      <c r="G113" s="271"/>
      <c r="H113" s="271" t="s">
        <v>42</v>
      </c>
      <c r="I113" s="271"/>
      <c r="J113" s="271"/>
      <c r="K113" s="271"/>
      <c r="L113" s="271"/>
      <c r="M113" s="271"/>
    </row>
    <row r="114" spans="1:13" s="94" customFormat="1" ht="14.5" customHeight="1">
      <c r="A114" s="21" t="s">
        <v>30</v>
      </c>
      <c r="B114" s="159" t="s">
        <v>140</v>
      </c>
      <c r="C114" s="87">
        <f t="shared" ref="C114:M129" si="20">C94-C74</f>
        <v>-0.15804837178038067</v>
      </c>
      <c r="D114" s="87">
        <f t="shared" si="20"/>
        <v>-0.59092346373196136</v>
      </c>
      <c r="E114" s="87">
        <f t="shared" si="20"/>
        <v>-0.39041062052745445</v>
      </c>
      <c r="F114" s="87">
        <f t="shared" si="20"/>
        <v>0.1994244688101583</v>
      </c>
      <c r="G114" s="87">
        <f t="shared" si="20"/>
        <v>0.93995798722963997</v>
      </c>
      <c r="H114" s="159" t="s">
        <v>140</v>
      </c>
      <c r="I114" s="87">
        <f t="shared" si="20"/>
        <v>-5.0326826195529364</v>
      </c>
      <c r="J114" s="87">
        <f t="shared" si="20"/>
        <v>2.9978757705226435</v>
      </c>
      <c r="K114" s="87">
        <f t="shared" si="20"/>
        <v>1.6185577013253454</v>
      </c>
      <c r="L114" s="87">
        <f t="shared" si="20"/>
        <v>5.1755580705494344</v>
      </c>
      <c r="M114" s="87">
        <f t="shared" si="20"/>
        <v>-4.7593089228444896</v>
      </c>
    </row>
    <row r="115" spans="1:13" s="94" customFormat="1" ht="14.5" customHeight="1">
      <c r="A115" s="18" t="s">
        <v>19</v>
      </c>
      <c r="B115" s="66" t="s">
        <v>140</v>
      </c>
      <c r="C115" s="38">
        <f t="shared" si="20"/>
        <v>-0.2799493251407501</v>
      </c>
      <c r="D115" s="38">
        <f t="shared" si="20"/>
        <v>-0.10120972452990884</v>
      </c>
      <c r="E115" s="38">
        <f t="shared" si="20"/>
        <v>-1.2145975807591682</v>
      </c>
      <c r="F115" s="38">
        <f t="shared" si="20"/>
        <v>-1.7316150117239193E-2</v>
      </c>
      <c r="G115" s="86">
        <f t="shared" si="20"/>
        <v>1.6130727805470642</v>
      </c>
      <c r="H115" s="66" t="s">
        <v>140</v>
      </c>
      <c r="I115" s="38">
        <f t="shared" si="20"/>
        <v>-0.56618594174291559</v>
      </c>
      <c r="J115" s="38">
        <f t="shared" si="20"/>
        <v>3.5404130725582039</v>
      </c>
      <c r="K115" s="38">
        <f t="shared" si="20"/>
        <v>-0.44635681172918495</v>
      </c>
      <c r="L115" s="38">
        <f t="shared" si="20"/>
        <v>2.977648633281988</v>
      </c>
      <c r="M115" s="86">
        <f t="shared" si="20"/>
        <v>-5.5055189523680923</v>
      </c>
    </row>
    <row r="116" spans="1:13" s="94" customFormat="1" ht="14.5" customHeight="1">
      <c r="A116" s="39" t="s">
        <v>3</v>
      </c>
      <c r="B116" s="110" t="s">
        <v>140</v>
      </c>
      <c r="C116" s="87">
        <f t="shared" si="20"/>
        <v>-0.94125155932187266</v>
      </c>
      <c r="D116" s="87">
        <f t="shared" si="20"/>
        <v>-4.6102595032456861</v>
      </c>
      <c r="E116" s="87">
        <f t="shared" si="20"/>
        <v>-1.7304407813237788</v>
      </c>
      <c r="F116" s="87">
        <f t="shared" si="20"/>
        <v>0.34249074957727932</v>
      </c>
      <c r="G116" s="87">
        <f t="shared" si="20"/>
        <v>6.9394610943140602</v>
      </c>
      <c r="H116" s="110" t="s">
        <v>140</v>
      </c>
      <c r="I116" s="110" t="s">
        <v>70</v>
      </c>
      <c r="J116" s="110" t="s">
        <v>70</v>
      </c>
      <c r="K116" s="110" t="s">
        <v>70</v>
      </c>
      <c r="L116" s="110" t="s">
        <v>70</v>
      </c>
      <c r="M116" s="110" t="s">
        <v>70</v>
      </c>
    </row>
    <row r="117" spans="1:13" s="94" customFormat="1" ht="14.5" customHeight="1">
      <c r="A117" s="40" t="s">
        <v>4</v>
      </c>
      <c r="B117" s="66" t="s">
        <v>140</v>
      </c>
      <c r="C117" s="86">
        <f t="shared" si="20"/>
        <v>1.7744833782569636</v>
      </c>
      <c r="D117" s="86">
        <f t="shared" si="20"/>
        <v>-0.85354896675651304</v>
      </c>
      <c r="E117" s="86">
        <f t="shared" si="20"/>
        <v>4.3575920934411503</v>
      </c>
      <c r="F117" s="86">
        <f t="shared" si="20"/>
        <v>0</v>
      </c>
      <c r="G117" s="86">
        <f t="shared" si="20"/>
        <v>-5.2785265049416008</v>
      </c>
      <c r="H117" s="66" t="s">
        <v>140</v>
      </c>
      <c r="I117" s="66" t="s">
        <v>70</v>
      </c>
      <c r="J117" s="66" t="s">
        <v>70</v>
      </c>
      <c r="K117" s="66" t="s">
        <v>70</v>
      </c>
      <c r="L117" s="66" t="s">
        <v>70</v>
      </c>
      <c r="M117" s="66" t="s">
        <v>70</v>
      </c>
    </row>
    <row r="118" spans="1:13" s="94" customFormat="1" ht="14.5" customHeight="1">
      <c r="A118" s="39" t="s">
        <v>5</v>
      </c>
      <c r="B118" s="110" t="s">
        <v>140</v>
      </c>
      <c r="C118" s="87">
        <f t="shared" si="20"/>
        <v>-0.49432179467986526</v>
      </c>
      <c r="D118" s="87">
        <f t="shared" si="20"/>
        <v>-1.1833268452838865</v>
      </c>
      <c r="E118" s="87">
        <f t="shared" si="20"/>
        <v>-1.1176518539900755</v>
      </c>
      <c r="F118" s="87">
        <f t="shared" si="20"/>
        <v>0.17090118116081765</v>
      </c>
      <c r="G118" s="87">
        <f t="shared" si="20"/>
        <v>2.6243993127930105</v>
      </c>
      <c r="H118" s="110" t="s">
        <v>140</v>
      </c>
      <c r="I118" s="110" t="s">
        <v>70</v>
      </c>
      <c r="J118" s="110" t="s">
        <v>70</v>
      </c>
      <c r="K118" s="110" t="s">
        <v>70</v>
      </c>
      <c r="L118" s="110" t="s">
        <v>70</v>
      </c>
      <c r="M118" s="110" t="s">
        <v>70</v>
      </c>
    </row>
    <row r="119" spans="1:13" s="94" customFormat="1" ht="14.5" customHeight="1">
      <c r="A119" s="40" t="s">
        <v>6</v>
      </c>
      <c r="B119" s="66" t="s">
        <v>140</v>
      </c>
      <c r="C119" s="86">
        <f t="shared" si="20"/>
        <v>3.9857168003621268E-2</v>
      </c>
      <c r="D119" s="86">
        <f t="shared" si="20"/>
        <v>15.918475117559787</v>
      </c>
      <c r="E119" s="86">
        <f t="shared" si="20"/>
        <v>-6.8962121021617584</v>
      </c>
      <c r="F119" s="86">
        <f t="shared" si="20"/>
        <v>-1.3224952012137363</v>
      </c>
      <c r="G119" s="86">
        <f t="shared" si="20"/>
        <v>-7.7396249821879106</v>
      </c>
      <c r="H119" s="66" t="s">
        <v>140</v>
      </c>
      <c r="I119" s="66" t="s">
        <v>70</v>
      </c>
      <c r="J119" s="66" t="s">
        <v>70</v>
      </c>
      <c r="K119" s="66" t="s">
        <v>70</v>
      </c>
      <c r="L119" s="66" t="s">
        <v>70</v>
      </c>
      <c r="M119" s="66" t="s">
        <v>70</v>
      </c>
    </row>
    <row r="120" spans="1:13" s="94" customFormat="1" ht="14.5" customHeight="1">
      <c r="A120" s="39" t="s">
        <v>7</v>
      </c>
      <c r="B120" s="110" t="s">
        <v>140</v>
      </c>
      <c r="C120" s="87">
        <f t="shared" si="20"/>
        <v>-0.49649778984456372</v>
      </c>
      <c r="D120" s="87">
        <f t="shared" si="20"/>
        <v>-1.6176487043422512</v>
      </c>
      <c r="E120" s="87">
        <f t="shared" si="20"/>
        <v>-0.66679120610572085</v>
      </c>
      <c r="F120" s="87">
        <f t="shared" si="20"/>
        <v>0.14650895699282795</v>
      </c>
      <c r="G120" s="87">
        <f t="shared" si="20"/>
        <v>2.6344287432997113</v>
      </c>
      <c r="H120" s="110" t="s">
        <v>140</v>
      </c>
      <c r="I120" s="110" t="s">
        <v>70</v>
      </c>
      <c r="J120" s="110" t="s">
        <v>70</v>
      </c>
      <c r="K120" s="110" t="s">
        <v>70</v>
      </c>
      <c r="L120" s="110" t="s">
        <v>70</v>
      </c>
      <c r="M120" s="110" t="s">
        <v>70</v>
      </c>
    </row>
    <row r="121" spans="1:13" s="94" customFormat="1" ht="14.5" customHeight="1">
      <c r="A121" s="40" t="s">
        <v>8</v>
      </c>
      <c r="B121" s="66" t="s">
        <v>140</v>
      </c>
      <c r="C121" s="86">
        <f t="shared" si="20"/>
        <v>-1.307860985885938</v>
      </c>
      <c r="D121" s="86">
        <f t="shared" si="20"/>
        <v>12.785256097722701</v>
      </c>
      <c r="E121" s="86">
        <f t="shared" si="20"/>
        <v>-12.444833619754228</v>
      </c>
      <c r="F121" s="86">
        <f t="shared" si="20"/>
        <v>-1.0212814754199391</v>
      </c>
      <c r="G121" s="86">
        <f t="shared" si="20"/>
        <v>1.9887199833374023</v>
      </c>
      <c r="H121" s="66" t="s">
        <v>140</v>
      </c>
      <c r="I121" s="66" t="s">
        <v>70</v>
      </c>
      <c r="J121" s="66" t="s">
        <v>70</v>
      </c>
      <c r="K121" s="66" t="s">
        <v>70</v>
      </c>
      <c r="L121" s="66" t="s">
        <v>70</v>
      </c>
      <c r="M121" s="66" t="s">
        <v>70</v>
      </c>
    </row>
    <row r="122" spans="1:13" s="94" customFormat="1" ht="14.5" customHeight="1">
      <c r="A122" s="39" t="s">
        <v>9</v>
      </c>
      <c r="B122" s="110" t="s">
        <v>140</v>
      </c>
      <c r="C122" s="87">
        <f t="shared" si="20"/>
        <v>0.58273734092272367</v>
      </c>
      <c r="D122" s="87">
        <f t="shared" si="20"/>
        <v>-4.4463345883877139</v>
      </c>
      <c r="E122" s="87">
        <f t="shared" si="20"/>
        <v>-9.5520494857531446E-2</v>
      </c>
      <c r="F122" s="87">
        <f t="shared" si="20"/>
        <v>0.6772019437142125</v>
      </c>
      <c r="G122" s="87">
        <f t="shared" si="20"/>
        <v>3.2819157986083098</v>
      </c>
      <c r="H122" s="110" t="s">
        <v>140</v>
      </c>
      <c r="I122" s="110" t="s">
        <v>70</v>
      </c>
      <c r="J122" s="110" t="s">
        <v>70</v>
      </c>
      <c r="K122" s="110" t="s">
        <v>70</v>
      </c>
      <c r="L122" s="110" t="s">
        <v>70</v>
      </c>
      <c r="M122" s="110" t="s">
        <v>70</v>
      </c>
    </row>
    <row r="123" spans="1:13" s="94" customFormat="1" ht="14.5" customHeight="1">
      <c r="A123" s="40" t="s">
        <v>10</v>
      </c>
      <c r="B123" s="66" t="s">
        <v>140</v>
      </c>
      <c r="C123" s="86">
        <f t="shared" si="20"/>
        <v>-0.11459300189988086</v>
      </c>
      <c r="D123" s="86">
        <f t="shared" si="20"/>
        <v>-3.1099758747001118</v>
      </c>
      <c r="E123" s="86">
        <f t="shared" si="20"/>
        <v>3.4474924590612375</v>
      </c>
      <c r="F123" s="86">
        <f t="shared" si="20"/>
        <v>-0.68230705404442449</v>
      </c>
      <c r="G123" s="86">
        <f t="shared" si="20"/>
        <v>0.45938347158317328</v>
      </c>
      <c r="H123" s="66" t="s">
        <v>140</v>
      </c>
      <c r="I123" s="66" t="s">
        <v>70</v>
      </c>
      <c r="J123" s="66" t="s">
        <v>70</v>
      </c>
      <c r="K123" s="66" t="s">
        <v>70</v>
      </c>
      <c r="L123" s="66" t="s">
        <v>70</v>
      </c>
      <c r="M123" s="66" t="s">
        <v>70</v>
      </c>
    </row>
    <row r="124" spans="1:13" s="94" customFormat="1" ht="14.5" customHeight="1">
      <c r="A124" s="39" t="s">
        <v>11</v>
      </c>
      <c r="B124" s="110" t="s">
        <v>140</v>
      </c>
      <c r="C124" s="87">
        <f t="shared" si="20"/>
        <v>0.82354481677422253</v>
      </c>
      <c r="D124" s="87">
        <f t="shared" si="20"/>
        <v>-2.1857490560175421</v>
      </c>
      <c r="E124" s="87">
        <f t="shared" si="20"/>
        <v>-0.70260780366840692</v>
      </c>
      <c r="F124" s="87">
        <f t="shared" si="20"/>
        <v>1.300983273550566</v>
      </c>
      <c r="G124" s="87">
        <f t="shared" si="20"/>
        <v>0.76382876936115807</v>
      </c>
      <c r="H124" s="110" t="s">
        <v>140</v>
      </c>
      <c r="I124" s="110" t="s">
        <v>70</v>
      </c>
      <c r="J124" s="110" t="s">
        <v>70</v>
      </c>
      <c r="K124" s="110" t="s">
        <v>70</v>
      </c>
      <c r="L124" s="110" t="s">
        <v>70</v>
      </c>
      <c r="M124" s="110" t="s">
        <v>70</v>
      </c>
    </row>
    <row r="125" spans="1:13" s="94" customFormat="1" ht="14.5" customHeight="1">
      <c r="A125" s="40" t="s">
        <v>12</v>
      </c>
      <c r="B125" s="66" t="s">
        <v>140</v>
      </c>
      <c r="C125" s="86">
        <f t="shared" si="20"/>
        <v>-0.89798850574712663</v>
      </c>
      <c r="D125" s="86">
        <f t="shared" si="20"/>
        <v>0.30531609195402609</v>
      </c>
      <c r="E125" s="86">
        <f t="shared" si="20"/>
        <v>-1.2033045977011483</v>
      </c>
      <c r="F125" s="86">
        <f t="shared" si="20"/>
        <v>3.2507183908045976</v>
      </c>
      <c r="G125" s="86">
        <f t="shared" si="20"/>
        <v>-1.4547413793103452</v>
      </c>
      <c r="H125" s="66" t="s">
        <v>140</v>
      </c>
      <c r="I125" s="66" t="s">
        <v>70</v>
      </c>
      <c r="J125" s="66" t="s">
        <v>70</v>
      </c>
      <c r="K125" s="66" t="s">
        <v>70</v>
      </c>
      <c r="L125" s="66" t="s">
        <v>70</v>
      </c>
      <c r="M125" s="66" t="s">
        <v>70</v>
      </c>
    </row>
    <row r="126" spans="1:13" s="94" customFormat="1" ht="14.5" customHeight="1">
      <c r="A126" s="109" t="s">
        <v>41</v>
      </c>
      <c r="B126" s="110" t="s">
        <v>140</v>
      </c>
      <c r="C126" s="87">
        <f t="shared" si="20"/>
        <v>0.28485441567228431</v>
      </c>
      <c r="D126" s="87">
        <f t="shared" si="20"/>
        <v>9.8395833181825765E-3</v>
      </c>
      <c r="E126" s="87">
        <f t="shared" si="20"/>
        <v>-0.58682318970200953</v>
      </c>
      <c r="F126" s="87">
        <f t="shared" si="20"/>
        <v>0.81430127207295744</v>
      </c>
      <c r="G126" s="87">
        <f t="shared" si="20"/>
        <v>-0.52217208136141124</v>
      </c>
      <c r="H126" s="110" t="s">
        <v>140</v>
      </c>
      <c r="I126" s="87">
        <f t="shared" si="20"/>
        <v>-6.5162811053185195</v>
      </c>
      <c r="J126" s="87">
        <f t="shared" si="20"/>
        <v>1.080186011276357</v>
      </c>
      <c r="K126" s="87">
        <f t="shared" si="20"/>
        <v>1.4368526523498382</v>
      </c>
      <c r="L126" s="87">
        <f t="shared" si="20"/>
        <v>8.3489323802430846</v>
      </c>
      <c r="M126" s="87">
        <f t="shared" si="20"/>
        <v>-4.3496899385507604</v>
      </c>
    </row>
    <row r="127" spans="1:13" s="94" customFormat="1" ht="14.5" customHeight="1">
      <c r="A127" s="40" t="s">
        <v>13</v>
      </c>
      <c r="B127" s="66" t="s">
        <v>140</v>
      </c>
      <c r="C127" s="86">
        <f t="shared" si="20"/>
        <v>1.2630103021704837</v>
      </c>
      <c r="D127" s="86">
        <f t="shared" si="20"/>
        <v>21.588030301021377</v>
      </c>
      <c r="E127" s="86">
        <f t="shared" si="20"/>
        <v>-2.0028241471208279</v>
      </c>
      <c r="F127" s="86">
        <f t="shared" si="20"/>
        <v>3.1184837998258663</v>
      </c>
      <c r="G127" s="86">
        <f t="shared" si="20"/>
        <v>-23.966700255896903</v>
      </c>
      <c r="H127" s="66" t="s">
        <v>140</v>
      </c>
      <c r="I127" s="66" t="s">
        <v>70</v>
      </c>
      <c r="J127" s="66" t="s">
        <v>70</v>
      </c>
      <c r="K127" s="66" t="s">
        <v>70</v>
      </c>
      <c r="L127" s="66" t="s">
        <v>70</v>
      </c>
      <c r="M127" s="66" t="s">
        <v>70</v>
      </c>
    </row>
    <row r="128" spans="1:13" s="94" customFormat="1" ht="14.5" customHeight="1">
      <c r="A128" s="39" t="s">
        <v>14</v>
      </c>
      <c r="B128" s="110" t="s">
        <v>140</v>
      </c>
      <c r="C128" s="87">
        <f t="shared" si="20"/>
        <v>-0.24034928262298116</v>
      </c>
      <c r="D128" s="87">
        <f t="shared" si="20"/>
        <v>-2.596424816226822</v>
      </c>
      <c r="E128" s="87">
        <f t="shared" si="20"/>
        <v>-2.0498376977122525</v>
      </c>
      <c r="F128" s="87">
        <f t="shared" si="20"/>
        <v>0.49042657782193466</v>
      </c>
      <c r="G128" s="87">
        <f t="shared" si="20"/>
        <v>4.3961852187401256</v>
      </c>
      <c r="H128" s="110" t="s">
        <v>140</v>
      </c>
      <c r="I128" s="110" t="s">
        <v>70</v>
      </c>
      <c r="J128" s="110" t="s">
        <v>70</v>
      </c>
      <c r="K128" s="110" t="s">
        <v>70</v>
      </c>
      <c r="L128" s="110" t="s">
        <v>70</v>
      </c>
      <c r="M128" s="110" t="s">
        <v>70</v>
      </c>
    </row>
    <row r="129" spans="1:13" s="94" customFormat="1" ht="14.5" customHeight="1">
      <c r="A129" s="40" t="s">
        <v>15</v>
      </c>
      <c r="B129" s="66" t="s">
        <v>140</v>
      </c>
      <c r="C129" s="86">
        <f t="shared" si="20"/>
        <v>0.69318952114553589</v>
      </c>
      <c r="D129" s="86">
        <f t="shared" si="20"/>
        <v>-2.1399531806879182</v>
      </c>
      <c r="E129" s="86">
        <f t="shared" si="20"/>
        <v>-4.0576602315727825</v>
      </c>
      <c r="F129" s="86">
        <f t="shared" si="20"/>
        <v>0.35603870439606489</v>
      </c>
      <c r="G129" s="86">
        <f t="shared" si="20"/>
        <v>5.1483851867191071</v>
      </c>
      <c r="H129" s="66" t="s">
        <v>140</v>
      </c>
      <c r="I129" s="66" t="s">
        <v>70</v>
      </c>
      <c r="J129" s="66" t="s">
        <v>70</v>
      </c>
      <c r="K129" s="66" t="s">
        <v>70</v>
      </c>
      <c r="L129" s="66" t="s">
        <v>70</v>
      </c>
      <c r="M129" s="66" t="s">
        <v>70</v>
      </c>
    </row>
    <row r="130" spans="1:13" s="94" customFormat="1" ht="14.5" customHeight="1">
      <c r="A130" s="39" t="s">
        <v>16</v>
      </c>
      <c r="B130" s="110" t="s">
        <v>140</v>
      </c>
      <c r="C130" s="87">
        <f t="shared" ref="C130:G132" si="21">C110-C90</f>
        <v>0.41806885647737957</v>
      </c>
      <c r="D130" s="87">
        <f t="shared" si="21"/>
        <v>-1.6420934604562376</v>
      </c>
      <c r="E130" s="87">
        <f t="shared" si="21"/>
        <v>-3.8390837529203026E-2</v>
      </c>
      <c r="F130" s="87">
        <f t="shared" si="21"/>
        <v>0.54902597460017644</v>
      </c>
      <c r="G130" s="87">
        <f t="shared" si="21"/>
        <v>0.71338946690789662</v>
      </c>
      <c r="H130" s="110" t="s">
        <v>140</v>
      </c>
      <c r="I130" s="110" t="s">
        <v>70</v>
      </c>
      <c r="J130" s="110" t="s">
        <v>70</v>
      </c>
      <c r="K130" s="110" t="s">
        <v>70</v>
      </c>
      <c r="L130" s="110" t="s">
        <v>70</v>
      </c>
      <c r="M130" s="110" t="s">
        <v>70</v>
      </c>
    </row>
    <row r="131" spans="1:13" s="94" customFormat="1" ht="14.5" customHeight="1">
      <c r="A131" s="40" t="s">
        <v>17</v>
      </c>
      <c r="B131" s="66" t="s">
        <v>140</v>
      </c>
      <c r="C131" s="86">
        <f t="shared" si="21"/>
        <v>-6.9220834985078472E-2</v>
      </c>
      <c r="D131" s="86">
        <f t="shared" si="21"/>
        <v>-8.6361130181157719</v>
      </c>
      <c r="E131" s="86">
        <f t="shared" si="21"/>
        <v>3.9241513050917174</v>
      </c>
      <c r="F131" s="86">
        <f t="shared" si="21"/>
        <v>7.3193265329501545E-2</v>
      </c>
      <c r="G131" s="86">
        <f t="shared" si="21"/>
        <v>4.7079892826796268</v>
      </c>
      <c r="H131" s="66" t="s">
        <v>140</v>
      </c>
      <c r="I131" s="66" t="s">
        <v>70</v>
      </c>
      <c r="J131" s="66" t="s">
        <v>70</v>
      </c>
      <c r="K131" s="66" t="s">
        <v>70</v>
      </c>
      <c r="L131" s="66" t="s">
        <v>70</v>
      </c>
      <c r="M131" s="66" t="s">
        <v>70</v>
      </c>
    </row>
    <row r="132" spans="1:13" s="94" customFormat="1" ht="14.5" customHeight="1">
      <c r="A132" s="39" t="s">
        <v>18</v>
      </c>
      <c r="B132" s="110" t="s">
        <v>140</v>
      </c>
      <c r="C132" s="87">
        <f t="shared" si="21"/>
        <v>0.23795762583896973</v>
      </c>
      <c r="D132" s="87">
        <f t="shared" si="21"/>
        <v>1.3714841263996718</v>
      </c>
      <c r="E132" s="87">
        <f t="shared" si="21"/>
        <v>-4.9629780524922218</v>
      </c>
      <c r="F132" s="87">
        <f t="shared" si="21"/>
        <v>0.63682595365027916</v>
      </c>
      <c r="G132" s="87">
        <f t="shared" si="21"/>
        <v>2.7167103466032998</v>
      </c>
      <c r="H132" s="110" t="s">
        <v>140</v>
      </c>
      <c r="I132" s="110" t="s">
        <v>70</v>
      </c>
      <c r="J132" s="110" t="s">
        <v>70</v>
      </c>
      <c r="K132" s="110" t="s">
        <v>70</v>
      </c>
      <c r="L132" s="110" t="s">
        <v>70</v>
      </c>
      <c r="M132" s="110" t="s">
        <v>70</v>
      </c>
    </row>
    <row r="133" spans="1:13" s="94" customFormat="1" ht="20.149999999999999" customHeight="1">
      <c r="A133" s="273" t="s">
        <v>144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workbookViewId="0">
      <selection activeCell="R16" sqref="R16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104</v>
      </c>
      <c r="B3" s="22"/>
    </row>
    <row r="4" spans="1:13" ht="14.5" customHeight="1"/>
    <row r="5" spans="1:13" s="103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103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 t="shared" ref="B9:G9" si="0">B11+B12+B13+B14+B15+B16+B17+B18+B19+B20+B22+B23+B24+B25+B26+B27</f>
        <v>71821</v>
      </c>
      <c r="C9" s="17">
        <f t="shared" ref="C9:E9" si="1">C10+C21</f>
        <v>4350</v>
      </c>
      <c r="D9" s="17">
        <f t="shared" si="1"/>
        <v>28209</v>
      </c>
      <c r="E9" s="17">
        <f t="shared" si="1"/>
        <v>29058</v>
      </c>
      <c r="F9" s="17">
        <f>F10+F21</f>
        <v>3019</v>
      </c>
      <c r="G9" s="17">
        <f t="shared" si="0"/>
        <v>7185</v>
      </c>
      <c r="H9" s="17">
        <f>SUM(I9:M9)</f>
        <v>6504</v>
      </c>
      <c r="I9" s="17">
        <v>2344</v>
      </c>
      <c r="J9" s="17">
        <v>485</v>
      </c>
      <c r="K9" s="17">
        <v>1163</v>
      </c>
      <c r="L9" s="17">
        <v>471</v>
      </c>
      <c r="M9" s="17">
        <v>2041</v>
      </c>
    </row>
    <row r="10" spans="1:13" ht="14.5" customHeight="1">
      <c r="A10" s="18" t="s">
        <v>19</v>
      </c>
      <c r="B10" s="20">
        <f>SUM(B11:B20)</f>
        <v>61741</v>
      </c>
      <c r="C10" s="20">
        <v>3717</v>
      </c>
      <c r="D10" s="20">
        <f t="shared" ref="D10:G10" si="2">SUM(D11:D20)</f>
        <v>22715</v>
      </c>
      <c r="E10" s="20">
        <f t="shared" si="2"/>
        <v>27212</v>
      </c>
      <c r="F10" s="20">
        <v>2554</v>
      </c>
      <c r="G10" s="19">
        <f t="shared" si="2"/>
        <v>5543</v>
      </c>
      <c r="H10" s="20">
        <f>SUM(I10:M10)</f>
        <v>5785</v>
      </c>
      <c r="I10" s="20">
        <v>2031</v>
      </c>
      <c r="J10" s="20">
        <v>454</v>
      </c>
      <c r="K10" s="20">
        <v>1104</v>
      </c>
      <c r="L10" s="20">
        <v>388</v>
      </c>
      <c r="M10" s="19">
        <v>1808</v>
      </c>
    </row>
    <row r="11" spans="1:13" ht="14.5" customHeight="1">
      <c r="A11" s="39" t="s">
        <v>3</v>
      </c>
      <c r="B11" s="11">
        <f>SUM(C11:G11)</f>
        <v>4556</v>
      </c>
      <c r="C11" s="17">
        <v>333</v>
      </c>
      <c r="D11" s="17">
        <v>2054</v>
      </c>
      <c r="E11" s="17">
        <v>1757</v>
      </c>
      <c r="F11" s="17">
        <v>127</v>
      </c>
      <c r="G11" s="17">
        <v>285</v>
      </c>
      <c r="H11" s="7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20">
        <v>1449</v>
      </c>
      <c r="C12" s="70" t="s">
        <v>70</v>
      </c>
      <c r="D12" s="19">
        <v>680</v>
      </c>
      <c r="E12" s="19">
        <v>491</v>
      </c>
      <c r="F12" s="70" t="s">
        <v>70</v>
      </c>
      <c r="G12" s="19">
        <v>121</v>
      </c>
      <c r="H12" s="19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1">
        <f t="shared" ref="B13:B27" si="3">SUM(C13:G13)</f>
        <v>9367</v>
      </c>
      <c r="C13" s="17">
        <v>606</v>
      </c>
      <c r="D13" s="17">
        <v>3681</v>
      </c>
      <c r="E13" s="17">
        <v>4028</v>
      </c>
      <c r="F13" s="17">
        <v>421</v>
      </c>
      <c r="G13" s="17">
        <v>631</v>
      </c>
      <c r="H13" s="17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20">
        <f t="shared" si="3"/>
        <v>1023</v>
      </c>
      <c r="C14" s="19">
        <v>92</v>
      </c>
      <c r="D14" s="19">
        <v>313</v>
      </c>
      <c r="E14" s="19">
        <v>253</v>
      </c>
      <c r="F14" s="19">
        <v>86</v>
      </c>
      <c r="G14" s="19">
        <v>279</v>
      </c>
      <c r="H14" s="19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1">
        <f t="shared" si="3"/>
        <v>14134</v>
      </c>
      <c r="C15" s="17">
        <v>1091</v>
      </c>
      <c r="D15" s="17">
        <v>4821</v>
      </c>
      <c r="E15" s="17">
        <v>6297</v>
      </c>
      <c r="F15" s="17">
        <v>879</v>
      </c>
      <c r="G15" s="17">
        <v>1046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20">
        <f t="shared" si="3"/>
        <v>6635</v>
      </c>
      <c r="C16" s="19">
        <v>518</v>
      </c>
      <c r="D16" s="19">
        <v>2239</v>
      </c>
      <c r="E16" s="19">
        <v>2527</v>
      </c>
      <c r="F16" s="19">
        <v>529</v>
      </c>
      <c r="G16" s="19">
        <v>822</v>
      </c>
      <c r="H16" s="19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9" ht="14.5" customHeight="1">
      <c r="A17" s="39" t="s">
        <v>9</v>
      </c>
      <c r="B17" s="11">
        <v>4156</v>
      </c>
      <c r="C17" s="17" t="s">
        <v>70</v>
      </c>
      <c r="D17" s="17">
        <v>1371</v>
      </c>
      <c r="E17" s="17">
        <v>1983</v>
      </c>
      <c r="F17" s="17" t="s">
        <v>70</v>
      </c>
      <c r="G17" s="17">
        <v>525</v>
      </c>
      <c r="H17" s="17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9" ht="14.5" customHeight="1">
      <c r="A18" s="40" t="s">
        <v>10</v>
      </c>
      <c r="B18" s="20">
        <f t="shared" si="3"/>
        <v>10540</v>
      </c>
      <c r="C18" s="19">
        <v>422</v>
      </c>
      <c r="D18" s="19">
        <v>4181</v>
      </c>
      <c r="E18" s="19">
        <v>5265</v>
      </c>
      <c r="F18" s="19">
        <v>291</v>
      </c>
      <c r="G18" s="19">
        <v>381</v>
      </c>
      <c r="H18" s="19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9" ht="14.5" customHeight="1">
      <c r="A19" s="39" t="s">
        <v>11</v>
      </c>
      <c r="B19" s="11">
        <f t="shared" si="3"/>
        <v>9316</v>
      </c>
      <c r="C19" s="17">
        <v>248</v>
      </c>
      <c r="D19" s="17">
        <v>3179</v>
      </c>
      <c r="E19" s="17">
        <v>4353</v>
      </c>
      <c r="F19" s="17">
        <v>156</v>
      </c>
      <c r="G19" s="17">
        <v>1380</v>
      </c>
      <c r="H19" s="17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9" ht="14.5" customHeight="1">
      <c r="A20" s="40" t="s">
        <v>12</v>
      </c>
      <c r="B20" s="20">
        <f t="shared" si="3"/>
        <v>565</v>
      </c>
      <c r="C20" s="19">
        <v>34</v>
      </c>
      <c r="D20" s="19">
        <v>196</v>
      </c>
      <c r="E20" s="19">
        <v>258</v>
      </c>
      <c r="F20" s="19">
        <v>4</v>
      </c>
      <c r="G20" s="19">
        <v>73</v>
      </c>
      <c r="H20" s="19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9" ht="14.5" customHeight="1">
      <c r="A21" s="16" t="s">
        <v>41</v>
      </c>
      <c r="B21" s="11">
        <f>SUM(B22:B27)</f>
        <v>10080</v>
      </c>
      <c r="C21" s="11">
        <f t="shared" ref="C21:G21" si="4">SUM(C22:C27)</f>
        <v>633</v>
      </c>
      <c r="D21" s="11">
        <f t="shared" si="4"/>
        <v>5494</v>
      </c>
      <c r="E21" s="11">
        <f t="shared" si="4"/>
        <v>1846</v>
      </c>
      <c r="F21" s="11">
        <f t="shared" si="4"/>
        <v>465</v>
      </c>
      <c r="G21" s="11">
        <f t="shared" si="4"/>
        <v>1642</v>
      </c>
      <c r="H21" s="11">
        <f>SUM(I21:M21)</f>
        <v>719</v>
      </c>
      <c r="I21" s="11">
        <v>313</v>
      </c>
      <c r="J21" s="11">
        <v>31</v>
      </c>
      <c r="K21" s="11">
        <v>59</v>
      </c>
      <c r="L21" s="11">
        <v>83</v>
      </c>
      <c r="M21" s="11">
        <v>233</v>
      </c>
    </row>
    <row r="22" spans="1:19" ht="14.5" customHeight="1">
      <c r="A22" s="40" t="s">
        <v>13</v>
      </c>
      <c r="B22" s="20">
        <f t="shared" si="3"/>
        <v>2264</v>
      </c>
      <c r="C22" s="19">
        <v>140</v>
      </c>
      <c r="D22" s="19">
        <v>1105</v>
      </c>
      <c r="E22" s="19">
        <v>291</v>
      </c>
      <c r="F22" s="19">
        <v>113</v>
      </c>
      <c r="G22" s="19">
        <v>615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9" ht="14.5" customHeight="1">
      <c r="A23" s="39" t="s">
        <v>14</v>
      </c>
      <c r="B23" s="11">
        <f t="shared" si="3"/>
        <v>1235</v>
      </c>
      <c r="C23" s="17">
        <v>66</v>
      </c>
      <c r="D23" s="17">
        <v>654</v>
      </c>
      <c r="E23" s="17">
        <v>285</v>
      </c>
      <c r="F23" s="17">
        <v>37</v>
      </c>
      <c r="G23" s="17">
        <v>193</v>
      </c>
      <c r="H23" s="17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9" ht="14.5" customHeight="1">
      <c r="A24" s="40" t="s">
        <v>15</v>
      </c>
      <c r="B24" s="20">
        <f t="shared" si="3"/>
        <v>1045</v>
      </c>
      <c r="C24" s="19">
        <v>59</v>
      </c>
      <c r="D24" s="19">
        <v>609</v>
      </c>
      <c r="E24" s="19">
        <v>155</v>
      </c>
      <c r="F24" s="19">
        <v>74</v>
      </c>
      <c r="G24" s="19">
        <v>148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9" ht="14.5" customHeight="1">
      <c r="A25" s="39" t="s">
        <v>16</v>
      </c>
      <c r="B25" s="11">
        <f t="shared" si="3"/>
        <v>2312</v>
      </c>
      <c r="C25" s="17">
        <v>203</v>
      </c>
      <c r="D25" s="17">
        <v>1388</v>
      </c>
      <c r="E25" s="17">
        <v>359</v>
      </c>
      <c r="F25" s="17">
        <v>77</v>
      </c>
      <c r="G25" s="17">
        <v>285</v>
      </c>
      <c r="H25" s="17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9" ht="14.5" customHeight="1">
      <c r="A26" s="40" t="s">
        <v>17</v>
      </c>
      <c r="B26" s="20">
        <f t="shared" si="3"/>
        <v>1300</v>
      </c>
      <c r="C26" s="19">
        <v>43</v>
      </c>
      <c r="D26" s="19">
        <v>805</v>
      </c>
      <c r="E26" s="19">
        <v>230</v>
      </c>
      <c r="F26" s="19">
        <v>40</v>
      </c>
      <c r="G26" s="19">
        <v>182</v>
      </c>
      <c r="H26" s="19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9" ht="14.5" customHeight="1">
      <c r="A27" s="39" t="s">
        <v>18</v>
      </c>
      <c r="B27" s="11">
        <f t="shared" si="3"/>
        <v>1924</v>
      </c>
      <c r="C27" s="11">
        <v>122</v>
      </c>
      <c r="D27" s="11">
        <v>933</v>
      </c>
      <c r="E27" s="11">
        <v>526</v>
      </c>
      <c r="F27" s="11">
        <v>124</v>
      </c>
      <c r="G27" s="11">
        <v>219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  <c r="O27" s="147" t="e">
        <f>'Tab. 3.7'!#REF!</f>
        <v>#REF!</v>
      </c>
      <c r="P27" s="147" t="e">
        <f>'Tab. 3.7'!#REF!</f>
        <v>#REF!</v>
      </c>
      <c r="Q27" s="147" t="e">
        <f>'Tab. 3.7'!#REF!</f>
        <v>#REF!</v>
      </c>
      <c r="R27" s="147" t="e">
        <f>'Tab. 3.7'!#REF!</f>
        <v>#REF!</v>
      </c>
      <c r="S27" s="147" t="e">
        <f>'Tab. 3.7'!#REF!</f>
        <v>#REF!</v>
      </c>
    </row>
    <row r="28" spans="1:19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9" ht="14.5" customHeight="1">
      <c r="A29" s="21" t="s">
        <v>30</v>
      </c>
      <c r="B29" s="17">
        <f>B31+B32+B33+B34+B35+B36+B37+B38+B39+B40+B42+B43+B44+B45+B46+B47</f>
        <v>86351</v>
      </c>
      <c r="C29" s="17">
        <f t="shared" ref="C29:H29" si="5">C31+C32+C33+C34+C35+C36+C37+C38+C39+C40+C42+C43+C44+C45+C46+C47</f>
        <v>5006</v>
      </c>
      <c r="D29" s="17">
        <f t="shared" si="5"/>
        <v>33222</v>
      </c>
      <c r="E29" s="17">
        <f t="shared" si="5"/>
        <v>34775</v>
      </c>
      <c r="F29" s="17">
        <f t="shared" si="5"/>
        <v>3694</v>
      </c>
      <c r="G29" s="17">
        <f t="shared" si="5"/>
        <v>9654</v>
      </c>
      <c r="H29" s="17">
        <f t="shared" si="5"/>
        <v>10881</v>
      </c>
      <c r="I29" s="17">
        <v>3583</v>
      </c>
      <c r="J29" s="17">
        <v>1124</v>
      </c>
      <c r="K29" s="17">
        <v>2024</v>
      </c>
      <c r="L29" s="17">
        <v>1052</v>
      </c>
      <c r="M29" s="17">
        <v>3098</v>
      </c>
      <c r="O29" s="147">
        <f>H29/$B29*100</f>
        <v>12.600896341675256</v>
      </c>
      <c r="P29" s="147">
        <f t="shared" ref="P29:S29" si="6">I29/$B29*100</f>
        <v>4.1493439566420776</v>
      </c>
      <c r="Q29" s="147">
        <f t="shared" si="6"/>
        <v>1.3016641382265406</v>
      </c>
      <c r="R29" s="147">
        <f t="shared" si="6"/>
        <v>2.3439219001517064</v>
      </c>
      <c r="S29" s="147">
        <f t="shared" si="6"/>
        <v>1.2182835172725273</v>
      </c>
    </row>
    <row r="30" spans="1:19" ht="14.5" customHeight="1">
      <c r="A30" s="18" t="s">
        <v>19</v>
      </c>
      <c r="B30" s="20">
        <f>SUM(B31:B40)</f>
        <v>74351</v>
      </c>
      <c r="C30" s="20">
        <f t="shared" ref="C30:H30" si="7">SUM(C31:C40)</f>
        <v>4233</v>
      </c>
      <c r="D30" s="20">
        <f t="shared" si="7"/>
        <v>26829</v>
      </c>
      <c r="E30" s="20">
        <f t="shared" si="7"/>
        <v>32700</v>
      </c>
      <c r="F30" s="20">
        <f t="shared" si="7"/>
        <v>3005</v>
      </c>
      <c r="G30" s="19">
        <f t="shared" si="7"/>
        <v>7584</v>
      </c>
      <c r="H30" s="19">
        <f t="shared" si="7"/>
        <v>9517</v>
      </c>
      <c r="I30" s="19">
        <v>3141</v>
      </c>
      <c r="J30" s="19">
        <v>1030</v>
      </c>
      <c r="K30" s="19">
        <v>1866</v>
      </c>
      <c r="L30" s="19">
        <v>733</v>
      </c>
      <c r="M30" s="19">
        <v>2747</v>
      </c>
    </row>
    <row r="31" spans="1:19" ht="14.5" customHeight="1">
      <c r="A31" s="39" t="s">
        <v>3</v>
      </c>
      <c r="B31" s="11">
        <f t="shared" ref="B31:B40" si="8">SUM(C31:G31)</f>
        <v>5456</v>
      </c>
      <c r="C31" s="17">
        <v>376</v>
      </c>
      <c r="D31" s="17">
        <v>2283</v>
      </c>
      <c r="E31" s="17">
        <v>2098</v>
      </c>
      <c r="F31" s="17">
        <v>178</v>
      </c>
      <c r="G31" s="17">
        <v>521</v>
      </c>
      <c r="H31" s="11">
        <v>594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9" ht="14.5" customHeight="1">
      <c r="A32" s="40" t="s">
        <v>4</v>
      </c>
      <c r="B32" s="20">
        <f t="shared" si="8"/>
        <v>1752</v>
      </c>
      <c r="C32" s="19">
        <v>190</v>
      </c>
      <c r="D32" s="19">
        <v>747</v>
      </c>
      <c r="E32" s="19">
        <v>589</v>
      </c>
      <c r="F32" s="19">
        <v>39</v>
      </c>
      <c r="G32" s="19">
        <v>187</v>
      </c>
      <c r="H32" s="20">
        <v>65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8"/>
        <v>10900</v>
      </c>
      <c r="C33" s="17">
        <v>653</v>
      </c>
      <c r="D33" s="17">
        <v>4272</v>
      </c>
      <c r="E33" s="17">
        <v>4586</v>
      </c>
      <c r="F33" s="17">
        <v>395</v>
      </c>
      <c r="G33" s="17">
        <v>994</v>
      </c>
      <c r="H33" s="11">
        <v>2716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f t="shared" si="8"/>
        <v>1099</v>
      </c>
      <c r="C34" s="19">
        <v>100</v>
      </c>
      <c r="D34" s="19">
        <v>547</v>
      </c>
      <c r="E34" s="19">
        <v>170</v>
      </c>
      <c r="F34" s="19">
        <v>19</v>
      </c>
      <c r="G34" s="19">
        <v>263</v>
      </c>
      <c r="H34" s="20">
        <v>54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8"/>
        <v>15790</v>
      </c>
      <c r="C35" s="17">
        <v>1079</v>
      </c>
      <c r="D35" s="17">
        <v>4930</v>
      </c>
      <c r="E35" s="17">
        <v>7288</v>
      </c>
      <c r="F35" s="17">
        <v>954</v>
      </c>
      <c r="G35" s="17">
        <v>1539</v>
      </c>
      <c r="H35" s="11">
        <v>1344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8"/>
        <v>7817</v>
      </c>
      <c r="C36" s="19">
        <v>553</v>
      </c>
      <c r="D36" s="19">
        <v>3550</v>
      </c>
      <c r="E36" s="19">
        <v>2217</v>
      </c>
      <c r="F36" s="19">
        <v>619</v>
      </c>
      <c r="G36" s="19">
        <v>878</v>
      </c>
      <c r="H36" s="20">
        <v>1280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8"/>
        <v>4880</v>
      </c>
      <c r="C37" s="17">
        <v>278</v>
      </c>
      <c r="D37" s="17">
        <v>1521</v>
      </c>
      <c r="E37" s="17">
        <v>2291</v>
      </c>
      <c r="F37" s="17">
        <v>57</v>
      </c>
      <c r="G37" s="17">
        <v>733</v>
      </c>
      <c r="H37" s="11">
        <v>366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f t="shared" si="8"/>
        <v>13499</v>
      </c>
      <c r="C38" s="19">
        <v>476</v>
      </c>
      <c r="D38" s="19">
        <v>4556</v>
      </c>
      <c r="E38" s="19">
        <v>7542</v>
      </c>
      <c r="F38" s="19">
        <v>297</v>
      </c>
      <c r="G38" s="19">
        <v>628</v>
      </c>
      <c r="H38" s="20">
        <v>1612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8"/>
        <v>12539</v>
      </c>
      <c r="C39" s="17">
        <v>498</v>
      </c>
      <c r="D39" s="17">
        <v>4198</v>
      </c>
      <c r="E39" s="17">
        <v>5605</v>
      </c>
      <c r="F39" s="17">
        <v>438</v>
      </c>
      <c r="G39" s="17">
        <v>1800</v>
      </c>
      <c r="H39" s="11">
        <v>1453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8"/>
        <v>619</v>
      </c>
      <c r="C40" s="19">
        <v>30</v>
      </c>
      <c r="D40" s="19">
        <v>225</v>
      </c>
      <c r="E40" s="19">
        <v>314</v>
      </c>
      <c r="F40" s="19">
        <v>9</v>
      </c>
      <c r="G40" s="19">
        <v>41</v>
      </c>
      <c r="H40" s="20">
        <v>33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</row>
    <row r="41" spans="1:13" ht="14.5" customHeight="1">
      <c r="A41" s="16" t="s">
        <v>41</v>
      </c>
      <c r="B41" s="11">
        <f>SUM(B42:B47)</f>
        <v>12000</v>
      </c>
      <c r="C41" s="11">
        <f t="shared" ref="C41:H41" si="9">SUM(C42:C47)</f>
        <v>773</v>
      </c>
      <c r="D41" s="11">
        <f t="shared" si="9"/>
        <v>6393</v>
      </c>
      <c r="E41" s="11">
        <f t="shared" si="9"/>
        <v>2075</v>
      </c>
      <c r="F41" s="11">
        <f t="shared" si="9"/>
        <v>689</v>
      </c>
      <c r="G41" s="11">
        <f t="shared" si="9"/>
        <v>2070</v>
      </c>
      <c r="H41" s="11">
        <f t="shared" si="9"/>
        <v>1364</v>
      </c>
      <c r="I41" s="17">
        <v>442</v>
      </c>
      <c r="J41" s="17">
        <v>94</v>
      </c>
      <c r="K41" s="17">
        <v>158</v>
      </c>
      <c r="L41" s="17">
        <v>319</v>
      </c>
      <c r="M41" s="17">
        <v>351</v>
      </c>
    </row>
    <row r="42" spans="1:13" ht="14.5" customHeight="1">
      <c r="A42" s="40" t="s">
        <v>13</v>
      </c>
      <c r="B42" s="20">
        <f t="shared" ref="B42:B47" si="10">SUM(C42:G42)</f>
        <v>2658</v>
      </c>
      <c r="C42" s="19">
        <v>189</v>
      </c>
      <c r="D42" s="19">
        <v>1174</v>
      </c>
      <c r="E42" s="19">
        <v>422</v>
      </c>
      <c r="F42" s="19">
        <v>258</v>
      </c>
      <c r="G42" s="19">
        <v>615</v>
      </c>
      <c r="H42" s="19">
        <v>353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 t="shared" si="10"/>
        <v>1451</v>
      </c>
      <c r="C43" s="17">
        <v>59</v>
      </c>
      <c r="D43" s="17">
        <v>818</v>
      </c>
      <c r="E43" s="17">
        <v>221</v>
      </c>
      <c r="F43" s="17">
        <v>41</v>
      </c>
      <c r="G43" s="17">
        <v>312</v>
      </c>
      <c r="H43" s="17">
        <v>141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si="10"/>
        <v>1324</v>
      </c>
      <c r="C44" s="19">
        <v>73</v>
      </c>
      <c r="D44" s="19">
        <v>777</v>
      </c>
      <c r="E44" s="19">
        <v>136</v>
      </c>
      <c r="F44" s="19">
        <v>117</v>
      </c>
      <c r="G44" s="19">
        <v>221</v>
      </c>
      <c r="H44" s="19">
        <v>134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10"/>
        <v>2767</v>
      </c>
      <c r="C45" s="17">
        <v>242</v>
      </c>
      <c r="D45" s="17">
        <v>1684</v>
      </c>
      <c r="E45" s="17">
        <v>408</v>
      </c>
      <c r="F45" s="17">
        <v>106</v>
      </c>
      <c r="G45" s="17">
        <v>327</v>
      </c>
      <c r="H45" s="17">
        <v>358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10"/>
        <v>1585</v>
      </c>
      <c r="C46" s="19">
        <v>61</v>
      </c>
      <c r="D46" s="19">
        <v>849</v>
      </c>
      <c r="E46" s="19">
        <v>270</v>
      </c>
      <c r="F46" s="19">
        <v>37</v>
      </c>
      <c r="G46" s="19">
        <v>368</v>
      </c>
      <c r="H46" s="19">
        <v>162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10"/>
        <v>2215</v>
      </c>
      <c r="C47" s="11">
        <v>149</v>
      </c>
      <c r="D47" s="11">
        <v>1091</v>
      </c>
      <c r="E47" s="11">
        <v>618</v>
      </c>
      <c r="F47" s="11">
        <v>130</v>
      </c>
      <c r="G47" s="11">
        <v>227</v>
      </c>
      <c r="H47" s="17">
        <v>216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14530</v>
      </c>
      <c r="C49" s="65">
        <f t="shared" ref="C49:M49" si="11">C29-C9</f>
        <v>656</v>
      </c>
      <c r="D49" s="65">
        <f t="shared" si="11"/>
        <v>5013</v>
      </c>
      <c r="E49" s="65">
        <f t="shared" si="11"/>
        <v>5717</v>
      </c>
      <c r="F49" s="65">
        <f t="shared" si="11"/>
        <v>675</v>
      </c>
      <c r="G49" s="65">
        <f t="shared" si="11"/>
        <v>2469</v>
      </c>
      <c r="H49" s="65">
        <f t="shared" si="11"/>
        <v>4377</v>
      </c>
      <c r="I49" s="65">
        <f t="shared" si="11"/>
        <v>1239</v>
      </c>
      <c r="J49" s="65">
        <f t="shared" si="11"/>
        <v>639</v>
      </c>
      <c r="K49" s="65">
        <f t="shared" si="11"/>
        <v>861</v>
      </c>
      <c r="L49" s="65">
        <f t="shared" si="11"/>
        <v>581</v>
      </c>
      <c r="M49" s="65">
        <f t="shared" si="11"/>
        <v>1057</v>
      </c>
    </row>
    <row r="50" spans="1:13" ht="14.5" customHeight="1">
      <c r="A50" s="18" t="s">
        <v>19</v>
      </c>
      <c r="B50" s="36">
        <f t="shared" ref="B50:M65" si="12">B30-B10</f>
        <v>12610</v>
      </c>
      <c r="C50" s="36">
        <f t="shared" si="12"/>
        <v>516</v>
      </c>
      <c r="D50" s="36">
        <f t="shared" si="12"/>
        <v>4114</v>
      </c>
      <c r="E50" s="36">
        <f t="shared" si="12"/>
        <v>5488</v>
      </c>
      <c r="F50" s="36">
        <f t="shared" si="12"/>
        <v>451</v>
      </c>
      <c r="G50" s="66">
        <f t="shared" si="12"/>
        <v>2041</v>
      </c>
      <c r="H50" s="66">
        <f t="shared" si="12"/>
        <v>3732</v>
      </c>
      <c r="I50" s="36">
        <f t="shared" si="12"/>
        <v>1110</v>
      </c>
      <c r="J50" s="36">
        <f t="shared" si="12"/>
        <v>576</v>
      </c>
      <c r="K50" s="36">
        <f t="shared" si="12"/>
        <v>762</v>
      </c>
      <c r="L50" s="36">
        <f t="shared" si="12"/>
        <v>345</v>
      </c>
      <c r="M50" s="66">
        <f t="shared" si="12"/>
        <v>939</v>
      </c>
    </row>
    <row r="51" spans="1:13" ht="14.5" customHeight="1">
      <c r="A51" s="39" t="s">
        <v>3</v>
      </c>
      <c r="B51" s="35">
        <f t="shared" si="12"/>
        <v>900</v>
      </c>
      <c r="C51" s="65">
        <f>C31-C11</f>
        <v>43</v>
      </c>
      <c r="D51" s="65">
        <f>D31-D11</f>
        <v>229</v>
      </c>
      <c r="E51" s="65">
        <f>E31-E11</f>
        <v>341</v>
      </c>
      <c r="F51" s="65">
        <f>F31-F11</f>
        <v>51</v>
      </c>
      <c r="G51" s="65">
        <f>G31-G11</f>
        <v>236</v>
      </c>
      <c r="H51" s="71" t="s">
        <v>70</v>
      </c>
      <c r="I51" s="71" t="s">
        <v>70</v>
      </c>
      <c r="J51" s="71" t="s">
        <v>70</v>
      </c>
      <c r="K51" s="71" t="s">
        <v>70</v>
      </c>
      <c r="L51" s="71" t="s">
        <v>70</v>
      </c>
      <c r="M51" s="71" t="s">
        <v>70</v>
      </c>
    </row>
    <row r="52" spans="1:13" ht="14.5" customHeight="1">
      <c r="A52" s="40" t="s">
        <v>4</v>
      </c>
      <c r="B52" s="36">
        <f t="shared" si="12"/>
        <v>303</v>
      </c>
      <c r="C52" s="66" t="s">
        <v>70</v>
      </c>
      <c r="D52" s="66">
        <f t="shared" si="12"/>
        <v>67</v>
      </c>
      <c r="E52" s="66">
        <f t="shared" si="12"/>
        <v>98</v>
      </c>
      <c r="F52" s="66" t="s">
        <v>70</v>
      </c>
      <c r="G52" s="66">
        <f t="shared" si="12"/>
        <v>66</v>
      </c>
      <c r="H52" s="19" t="s">
        <v>70</v>
      </c>
      <c r="I52" s="19" t="s">
        <v>70</v>
      </c>
      <c r="J52" s="19" t="s">
        <v>70</v>
      </c>
      <c r="K52" s="19" t="s">
        <v>70</v>
      </c>
      <c r="L52" s="19" t="s">
        <v>70</v>
      </c>
      <c r="M52" s="19" t="s">
        <v>70</v>
      </c>
    </row>
    <row r="53" spans="1:13" ht="14.5" customHeight="1">
      <c r="A53" s="39" t="s">
        <v>5</v>
      </c>
      <c r="B53" s="35">
        <f t="shared" si="12"/>
        <v>1533</v>
      </c>
      <c r="C53" s="65">
        <f t="shared" si="12"/>
        <v>47</v>
      </c>
      <c r="D53" s="65">
        <f t="shared" si="12"/>
        <v>591</v>
      </c>
      <c r="E53" s="65">
        <f t="shared" si="12"/>
        <v>558</v>
      </c>
      <c r="F53" s="65">
        <f t="shared" si="12"/>
        <v>-26</v>
      </c>
      <c r="G53" s="65">
        <f t="shared" si="12"/>
        <v>363</v>
      </c>
      <c r="H53" s="17" t="s">
        <v>70</v>
      </c>
      <c r="I53" s="17" t="s">
        <v>70</v>
      </c>
      <c r="J53" s="17" t="s">
        <v>70</v>
      </c>
      <c r="K53" s="17" t="s">
        <v>70</v>
      </c>
      <c r="L53" s="17" t="s">
        <v>70</v>
      </c>
      <c r="M53" s="17" t="s">
        <v>70</v>
      </c>
    </row>
    <row r="54" spans="1:13" ht="14.5" customHeight="1">
      <c r="A54" s="40" t="s">
        <v>6</v>
      </c>
      <c r="B54" s="36">
        <f t="shared" si="12"/>
        <v>76</v>
      </c>
      <c r="C54" s="66">
        <f t="shared" si="12"/>
        <v>8</v>
      </c>
      <c r="D54" s="66">
        <f t="shared" si="12"/>
        <v>234</v>
      </c>
      <c r="E54" s="66">
        <f t="shared" si="12"/>
        <v>-83</v>
      </c>
      <c r="F54" s="66">
        <f t="shared" si="12"/>
        <v>-67</v>
      </c>
      <c r="G54" s="66">
        <f t="shared" si="12"/>
        <v>-16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</row>
    <row r="55" spans="1:13" ht="14.5" customHeight="1">
      <c r="A55" s="39" t="s">
        <v>7</v>
      </c>
      <c r="B55" s="35">
        <f t="shared" si="12"/>
        <v>1656</v>
      </c>
      <c r="C55" s="65">
        <f t="shared" si="12"/>
        <v>-12</v>
      </c>
      <c r="D55" s="65">
        <f t="shared" si="12"/>
        <v>109</v>
      </c>
      <c r="E55" s="65">
        <f t="shared" si="12"/>
        <v>991</v>
      </c>
      <c r="F55" s="65">
        <f t="shared" si="12"/>
        <v>75</v>
      </c>
      <c r="G55" s="65">
        <f t="shared" si="12"/>
        <v>493</v>
      </c>
      <c r="H55" s="17" t="s">
        <v>70</v>
      </c>
      <c r="I55" s="17" t="s">
        <v>70</v>
      </c>
      <c r="J55" s="17" t="s">
        <v>70</v>
      </c>
      <c r="K55" s="17" t="s">
        <v>70</v>
      </c>
      <c r="L55" s="17" t="s">
        <v>70</v>
      </c>
      <c r="M55" s="17" t="s">
        <v>70</v>
      </c>
    </row>
    <row r="56" spans="1:13" ht="14.5" customHeight="1">
      <c r="A56" s="40" t="s">
        <v>8</v>
      </c>
      <c r="B56" s="36">
        <f t="shared" si="12"/>
        <v>1182</v>
      </c>
      <c r="C56" s="66">
        <f t="shared" si="12"/>
        <v>35</v>
      </c>
      <c r="D56" s="66">
        <f t="shared" si="12"/>
        <v>1311</v>
      </c>
      <c r="E56" s="66">
        <f t="shared" si="12"/>
        <v>-310</v>
      </c>
      <c r="F56" s="66">
        <f t="shared" si="12"/>
        <v>90</v>
      </c>
      <c r="G56" s="66">
        <f t="shared" si="12"/>
        <v>56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</row>
    <row r="57" spans="1:13" ht="14.5" customHeight="1">
      <c r="A57" s="39" t="s">
        <v>9</v>
      </c>
      <c r="B57" s="35">
        <f t="shared" si="12"/>
        <v>724</v>
      </c>
      <c r="C57" s="65" t="s">
        <v>70</v>
      </c>
      <c r="D57" s="65">
        <f t="shared" si="12"/>
        <v>150</v>
      </c>
      <c r="E57" s="65">
        <f t="shared" si="12"/>
        <v>308</v>
      </c>
      <c r="F57" s="65" t="s">
        <v>70</v>
      </c>
      <c r="G57" s="65">
        <f t="shared" si="12"/>
        <v>208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70</v>
      </c>
    </row>
    <row r="58" spans="1:13" ht="14.5" customHeight="1">
      <c r="A58" s="40" t="s">
        <v>10</v>
      </c>
      <c r="B58" s="36">
        <f t="shared" si="12"/>
        <v>2959</v>
      </c>
      <c r="C58" s="66">
        <f t="shared" si="12"/>
        <v>54</v>
      </c>
      <c r="D58" s="66">
        <f t="shared" si="12"/>
        <v>375</v>
      </c>
      <c r="E58" s="66">
        <f t="shared" si="12"/>
        <v>2277</v>
      </c>
      <c r="F58" s="66">
        <f t="shared" si="12"/>
        <v>6</v>
      </c>
      <c r="G58" s="66">
        <f t="shared" si="12"/>
        <v>247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</row>
    <row r="59" spans="1:13" ht="14.5" customHeight="1">
      <c r="A59" s="39" t="s">
        <v>11</v>
      </c>
      <c r="B59" s="35">
        <f t="shared" si="12"/>
        <v>3223</v>
      </c>
      <c r="C59" s="65">
        <f t="shared" si="12"/>
        <v>250</v>
      </c>
      <c r="D59" s="65">
        <f t="shared" si="12"/>
        <v>1019</v>
      </c>
      <c r="E59" s="65">
        <f t="shared" si="12"/>
        <v>1252</v>
      </c>
      <c r="F59" s="65">
        <f t="shared" si="12"/>
        <v>282</v>
      </c>
      <c r="G59" s="65">
        <f t="shared" si="12"/>
        <v>420</v>
      </c>
      <c r="H59" s="17" t="s">
        <v>70</v>
      </c>
      <c r="I59" s="17" t="s">
        <v>70</v>
      </c>
      <c r="J59" s="17" t="s">
        <v>70</v>
      </c>
      <c r="K59" s="17" t="s">
        <v>70</v>
      </c>
      <c r="L59" s="17" t="s">
        <v>70</v>
      </c>
      <c r="M59" s="17" t="s">
        <v>70</v>
      </c>
    </row>
    <row r="60" spans="1:13" ht="14.5" customHeight="1">
      <c r="A60" s="40" t="s">
        <v>12</v>
      </c>
      <c r="B60" s="36">
        <f t="shared" si="12"/>
        <v>54</v>
      </c>
      <c r="C60" s="66">
        <f t="shared" si="12"/>
        <v>-4</v>
      </c>
      <c r="D60" s="66">
        <f t="shared" si="12"/>
        <v>29</v>
      </c>
      <c r="E60" s="66">
        <f t="shared" si="12"/>
        <v>56</v>
      </c>
      <c r="F60" s="66">
        <f t="shared" si="12"/>
        <v>5</v>
      </c>
      <c r="G60" s="66">
        <f t="shared" si="12"/>
        <v>-32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 t="s">
        <v>70</v>
      </c>
    </row>
    <row r="61" spans="1:13" ht="14.5" customHeight="1">
      <c r="A61" s="16" t="s">
        <v>41</v>
      </c>
      <c r="B61" s="35">
        <f t="shared" si="12"/>
        <v>1920</v>
      </c>
      <c r="C61" s="65">
        <f t="shared" si="12"/>
        <v>140</v>
      </c>
      <c r="D61" s="65">
        <f t="shared" si="12"/>
        <v>899</v>
      </c>
      <c r="E61" s="65">
        <f t="shared" si="12"/>
        <v>229</v>
      </c>
      <c r="F61" s="65">
        <f t="shared" si="12"/>
        <v>224</v>
      </c>
      <c r="G61" s="65">
        <f t="shared" si="12"/>
        <v>428</v>
      </c>
      <c r="H61" s="65">
        <f t="shared" si="12"/>
        <v>645</v>
      </c>
      <c r="I61" s="65">
        <f t="shared" si="12"/>
        <v>129</v>
      </c>
      <c r="J61" s="65">
        <f t="shared" si="12"/>
        <v>63</v>
      </c>
      <c r="K61" s="65">
        <f t="shared" si="12"/>
        <v>99</v>
      </c>
      <c r="L61" s="65">
        <f t="shared" si="12"/>
        <v>236</v>
      </c>
      <c r="M61" s="65">
        <f t="shared" si="12"/>
        <v>118</v>
      </c>
    </row>
    <row r="62" spans="1:13" ht="14.5" customHeight="1">
      <c r="A62" s="40" t="s">
        <v>13</v>
      </c>
      <c r="B62" s="36">
        <f t="shared" si="12"/>
        <v>394</v>
      </c>
      <c r="C62" s="66">
        <f t="shared" si="12"/>
        <v>49</v>
      </c>
      <c r="D62" s="66">
        <f t="shared" si="12"/>
        <v>69</v>
      </c>
      <c r="E62" s="66">
        <f t="shared" si="12"/>
        <v>131</v>
      </c>
      <c r="F62" s="66">
        <f t="shared" si="12"/>
        <v>145</v>
      </c>
      <c r="G62" s="66">
        <f t="shared" si="12"/>
        <v>0</v>
      </c>
      <c r="H62" s="19" t="s">
        <v>70</v>
      </c>
      <c r="I62" s="19" t="s">
        <v>70</v>
      </c>
      <c r="J62" s="19" t="s">
        <v>70</v>
      </c>
      <c r="K62" s="19" t="s">
        <v>70</v>
      </c>
      <c r="L62" s="19" t="s">
        <v>70</v>
      </c>
      <c r="M62" s="19" t="s">
        <v>70</v>
      </c>
    </row>
    <row r="63" spans="1:13" ht="14.5" customHeight="1">
      <c r="A63" s="39" t="s">
        <v>14</v>
      </c>
      <c r="B63" s="35">
        <f t="shared" si="12"/>
        <v>216</v>
      </c>
      <c r="C63" s="65">
        <f t="shared" si="12"/>
        <v>-7</v>
      </c>
      <c r="D63" s="65">
        <f t="shared" si="12"/>
        <v>164</v>
      </c>
      <c r="E63" s="65">
        <f t="shared" si="12"/>
        <v>-64</v>
      </c>
      <c r="F63" s="65">
        <f t="shared" si="12"/>
        <v>4</v>
      </c>
      <c r="G63" s="65">
        <f t="shared" si="12"/>
        <v>119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</row>
    <row r="64" spans="1:13" ht="14.5" customHeight="1">
      <c r="A64" s="40" t="s">
        <v>15</v>
      </c>
      <c r="B64" s="36">
        <f t="shared" si="12"/>
        <v>279</v>
      </c>
      <c r="C64" s="66">
        <f t="shared" si="12"/>
        <v>14</v>
      </c>
      <c r="D64" s="66">
        <f t="shared" si="12"/>
        <v>168</v>
      </c>
      <c r="E64" s="66">
        <f t="shared" si="12"/>
        <v>-19</v>
      </c>
      <c r="F64" s="66">
        <f t="shared" si="12"/>
        <v>43</v>
      </c>
      <c r="G64" s="66">
        <f t="shared" si="12"/>
        <v>73</v>
      </c>
      <c r="H64" s="19" t="s">
        <v>70</v>
      </c>
      <c r="I64" s="19" t="s">
        <v>70</v>
      </c>
      <c r="J64" s="19" t="s">
        <v>70</v>
      </c>
      <c r="K64" s="19" t="s">
        <v>70</v>
      </c>
      <c r="L64" s="19" t="s">
        <v>70</v>
      </c>
      <c r="M64" s="19" t="s">
        <v>70</v>
      </c>
    </row>
    <row r="65" spans="1:13" ht="14.5" customHeight="1">
      <c r="A65" s="39" t="s">
        <v>16</v>
      </c>
      <c r="B65" s="35">
        <f t="shared" si="12"/>
        <v>455</v>
      </c>
      <c r="C65" s="65">
        <f t="shared" si="12"/>
        <v>39</v>
      </c>
      <c r="D65" s="65">
        <f t="shared" si="12"/>
        <v>296</v>
      </c>
      <c r="E65" s="65">
        <f t="shared" si="12"/>
        <v>49</v>
      </c>
      <c r="F65" s="65">
        <f t="shared" si="12"/>
        <v>29</v>
      </c>
      <c r="G65" s="65">
        <f t="shared" si="12"/>
        <v>42</v>
      </c>
      <c r="H65" s="17" t="s">
        <v>70</v>
      </c>
      <c r="I65" s="17" t="s">
        <v>70</v>
      </c>
      <c r="J65" s="17" t="s">
        <v>70</v>
      </c>
      <c r="K65" s="17" t="s">
        <v>70</v>
      </c>
      <c r="L65" s="17" t="s">
        <v>70</v>
      </c>
      <c r="M65" s="17" t="s">
        <v>70</v>
      </c>
    </row>
    <row r="66" spans="1:13" ht="14.5" customHeight="1">
      <c r="A66" s="40" t="s">
        <v>17</v>
      </c>
      <c r="B66" s="36">
        <f t="shared" ref="B66:G67" si="13">B46-B26</f>
        <v>285</v>
      </c>
      <c r="C66" s="66">
        <f t="shared" si="13"/>
        <v>18</v>
      </c>
      <c r="D66" s="66">
        <f t="shared" si="13"/>
        <v>44</v>
      </c>
      <c r="E66" s="66">
        <f t="shared" si="13"/>
        <v>40</v>
      </c>
      <c r="F66" s="66">
        <f t="shared" si="13"/>
        <v>-3</v>
      </c>
      <c r="G66" s="66">
        <f t="shared" si="13"/>
        <v>186</v>
      </c>
      <c r="H66" s="19" t="s">
        <v>70</v>
      </c>
      <c r="I66" s="19" t="s">
        <v>70</v>
      </c>
      <c r="J66" s="19" t="s">
        <v>70</v>
      </c>
      <c r="K66" s="19" t="s">
        <v>70</v>
      </c>
      <c r="L66" s="19" t="s">
        <v>70</v>
      </c>
      <c r="M66" s="19" t="s">
        <v>70</v>
      </c>
    </row>
    <row r="67" spans="1:13" ht="14.5" customHeight="1">
      <c r="A67" s="39" t="s">
        <v>18</v>
      </c>
      <c r="B67" s="35">
        <f t="shared" si="13"/>
        <v>291</v>
      </c>
      <c r="C67" s="65">
        <f t="shared" si="13"/>
        <v>27</v>
      </c>
      <c r="D67" s="65">
        <f t="shared" si="13"/>
        <v>158</v>
      </c>
      <c r="E67" s="65">
        <f t="shared" si="13"/>
        <v>92</v>
      </c>
      <c r="F67" s="65">
        <f t="shared" si="13"/>
        <v>6</v>
      </c>
      <c r="G67" s="65">
        <f t="shared" si="13"/>
        <v>8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</row>
    <row r="68" spans="1:13" s="94" customFormat="1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s="94" customFormat="1" ht="14.5" customHeight="1"/>
    <row r="70" spans="1:13" s="94" customFormat="1" ht="14.5" customHeight="1">
      <c r="A70" s="233" t="s">
        <v>40</v>
      </c>
      <c r="B70" s="274" t="s">
        <v>48</v>
      </c>
      <c r="C70" s="275"/>
      <c r="D70" s="275"/>
      <c r="E70" s="275"/>
      <c r="F70" s="275"/>
      <c r="G70" s="276"/>
      <c r="H70" s="277" t="s">
        <v>49</v>
      </c>
      <c r="I70" s="275"/>
      <c r="J70" s="275"/>
      <c r="K70" s="275"/>
      <c r="L70" s="275"/>
      <c r="M70" s="276"/>
    </row>
    <row r="71" spans="1:13" s="94" customFormat="1" ht="14.5" customHeight="1">
      <c r="A71" s="265"/>
      <c r="B71" s="233" t="s">
        <v>20</v>
      </c>
      <c r="C71" s="250" t="s">
        <v>50</v>
      </c>
      <c r="D71" s="270"/>
      <c r="E71" s="270"/>
      <c r="F71" s="270"/>
      <c r="G71" s="270"/>
      <c r="H71" s="278" t="s">
        <v>20</v>
      </c>
      <c r="I71" s="270" t="s">
        <v>50</v>
      </c>
      <c r="J71" s="270"/>
      <c r="K71" s="270"/>
      <c r="L71" s="270"/>
      <c r="M71" s="251"/>
    </row>
    <row r="72" spans="1:13" s="94" customFormat="1" ht="34.5">
      <c r="A72" s="234"/>
      <c r="B72" s="234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9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71">
        <v>2011</v>
      </c>
      <c r="C73" s="271"/>
      <c r="D73" s="271"/>
      <c r="E73" s="271"/>
      <c r="F73" s="271"/>
      <c r="G73" s="271"/>
      <c r="H73" s="271">
        <v>2011</v>
      </c>
      <c r="I73" s="271"/>
      <c r="J73" s="271"/>
      <c r="K73" s="271"/>
      <c r="L73" s="271"/>
      <c r="M73" s="271"/>
    </row>
    <row r="74" spans="1:13" s="94" customFormat="1" ht="14.5" customHeight="1">
      <c r="A74" s="21" t="s">
        <v>30</v>
      </c>
      <c r="B74" s="17">
        <f t="shared" ref="B74:G76" si="14">B9*100/$B9</f>
        <v>100</v>
      </c>
      <c r="C74" s="104">
        <f t="shared" si="14"/>
        <v>6.0567243563860149</v>
      </c>
      <c r="D74" s="104">
        <f t="shared" si="14"/>
        <v>39.27681318834324</v>
      </c>
      <c r="E74" s="104">
        <f t="shared" si="14"/>
        <v>40.458918700658579</v>
      </c>
      <c r="F74" s="104">
        <f t="shared" si="14"/>
        <v>4.2035059383745699</v>
      </c>
      <c r="G74" s="104">
        <f t="shared" si="14"/>
        <v>10.00403781623759</v>
      </c>
      <c r="H74" s="17">
        <f t="shared" ref="H74:M75" si="15">H9*100/$H9</f>
        <v>100</v>
      </c>
      <c r="I74" s="104">
        <f t="shared" si="15"/>
        <v>36.039360393603936</v>
      </c>
      <c r="J74" s="104">
        <f t="shared" si="15"/>
        <v>7.4569495694956949</v>
      </c>
      <c r="K74" s="104">
        <f t="shared" si="15"/>
        <v>17.88130381303813</v>
      </c>
      <c r="L74" s="104">
        <f t="shared" si="15"/>
        <v>7.2416974169741701</v>
      </c>
      <c r="M74" s="104">
        <f t="shared" si="15"/>
        <v>31.38068880688807</v>
      </c>
    </row>
    <row r="75" spans="1:13" s="94" customFormat="1" ht="14.5" customHeight="1">
      <c r="A75" s="18" t="s">
        <v>19</v>
      </c>
      <c r="B75" s="20">
        <f t="shared" si="14"/>
        <v>100</v>
      </c>
      <c r="C75" s="106">
        <f t="shared" si="14"/>
        <v>6.0203106525647465</v>
      </c>
      <c r="D75" s="106">
        <f t="shared" si="14"/>
        <v>36.790787321229004</v>
      </c>
      <c r="E75" s="106">
        <f t="shared" si="14"/>
        <v>44.07443999935213</v>
      </c>
      <c r="F75" s="106">
        <f t="shared" si="14"/>
        <v>4.1366352990719299</v>
      </c>
      <c r="G75" s="105">
        <f t="shared" si="14"/>
        <v>8.9778267277821868</v>
      </c>
      <c r="H75" s="20">
        <f t="shared" si="15"/>
        <v>100</v>
      </c>
      <c r="I75" s="105">
        <f t="shared" si="15"/>
        <v>35.108038029386343</v>
      </c>
      <c r="J75" s="105">
        <f t="shared" si="15"/>
        <v>7.8478824546240276</v>
      </c>
      <c r="K75" s="105">
        <f t="shared" si="15"/>
        <v>19.083837510803804</v>
      </c>
      <c r="L75" s="105">
        <f t="shared" si="15"/>
        <v>6.7070008643042351</v>
      </c>
      <c r="M75" s="105">
        <f t="shared" si="15"/>
        <v>31.253241140881592</v>
      </c>
    </row>
    <row r="76" spans="1:13" s="94" customFormat="1" ht="14.5" customHeight="1">
      <c r="A76" s="39" t="s">
        <v>3</v>
      </c>
      <c r="B76" s="11">
        <f t="shared" si="14"/>
        <v>100</v>
      </c>
      <c r="C76" s="104">
        <f t="shared" si="14"/>
        <v>7.309043020193152</v>
      </c>
      <c r="D76" s="104">
        <f t="shared" si="14"/>
        <v>45.083406496927132</v>
      </c>
      <c r="E76" s="104">
        <f t="shared" si="14"/>
        <v>38.564530289727834</v>
      </c>
      <c r="F76" s="104">
        <f t="shared" si="14"/>
        <v>2.7875329236172082</v>
      </c>
      <c r="G76" s="104">
        <f t="shared" si="14"/>
        <v>6.2554872695346795</v>
      </c>
      <c r="H76" s="11" t="s">
        <v>70</v>
      </c>
      <c r="I76" s="71" t="s">
        <v>70</v>
      </c>
      <c r="J76" s="71" t="s">
        <v>70</v>
      </c>
      <c r="K76" s="71" t="s">
        <v>70</v>
      </c>
      <c r="L76" s="71" t="s">
        <v>70</v>
      </c>
      <c r="M76" s="71" t="s">
        <v>70</v>
      </c>
    </row>
    <row r="77" spans="1:13" s="94" customFormat="1" ht="14.5" customHeight="1">
      <c r="A77" s="40" t="s">
        <v>4</v>
      </c>
      <c r="B77" s="20">
        <f t="shared" ref="B77:B92" si="16">B12*100/$B12</f>
        <v>100</v>
      </c>
      <c r="C77" s="105" t="s">
        <v>70</v>
      </c>
      <c r="D77" s="105">
        <f t="shared" ref="D77:E92" si="17">D12*100/$B12</f>
        <v>46.928916494133887</v>
      </c>
      <c r="E77" s="105">
        <f t="shared" si="17"/>
        <v>33.885438233264317</v>
      </c>
      <c r="F77" s="105" t="s">
        <v>70</v>
      </c>
      <c r="G77" s="105">
        <f t="shared" ref="G77:G92" si="18">G12*100/$B12</f>
        <v>8.3505866114561762</v>
      </c>
      <c r="H77" s="20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</row>
    <row r="78" spans="1:13" s="94" customFormat="1" ht="14.5" customHeight="1">
      <c r="A78" s="39" t="s">
        <v>5</v>
      </c>
      <c r="B78" s="11">
        <f t="shared" si="16"/>
        <v>100</v>
      </c>
      <c r="C78" s="104">
        <f>C13*100/$B13</f>
        <v>6.4695206576278421</v>
      </c>
      <c r="D78" s="104">
        <f t="shared" si="17"/>
        <v>39.297533895590902</v>
      </c>
      <c r="E78" s="104">
        <f t="shared" si="17"/>
        <v>43.002028397565923</v>
      </c>
      <c r="F78" s="104">
        <f>F13*100/$B13</f>
        <v>4.4945019750186823</v>
      </c>
      <c r="G78" s="104">
        <f t="shared" si="18"/>
        <v>6.736415074196648</v>
      </c>
      <c r="H78" s="11" t="s">
        <v>70</v>
      </c>
      <c r="I78" s="17" t="s">
        <v>70</v>
      </c>
      <c r="J78" s="17" t="s">
        <v>70</v>
      </c>
      <c r="K78" s="17" t="s">
        <v>70</v>
      </c>
      <c r="L78" s="17" t="s">
        <v>70</v>
      </c>
      <c r="M78" s="17" t="s">
        <v>70</v>
      </c>
    </row>
    <row r="79" spans="1:13" s="94" customFormat="1" ht="14.5" customHeight="1">
      <c r="A79" s="40" t="s">
        <v>6</v>
      </c>
      <c r="B79" s="20">
        <f t="shared" si="16"/>
        <v>100</v>
      </c>
      <c r="C79" s="105">
        <f>C14*100/$B14</f>
        <v>8.9931573802541536</v>
      </c>
      <c r="D79" s="105">
        <f t="shared" si="17"/>
        <v>30.596285434995114</v>
      </c>
      <c r="E79" s="105">
        <f t="shared" si="17"/>
        <v>24.731182795698924</v>
      </c>
      <c r="F79" s="105">
        <f>F14*100/$B14</f>
        <v>8.4066471163245353</v>
      </c>
      <c r="G79" s="105">
        <f t="shared" si="18"/>
        <v>27.272727272727273</v>
      </c>
      <c r="H79" s="20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</row>
    <row r="80" spans="1:13" s="94" customFormat="1" ht="14.5" customHeight="1">
      <c r="A80" s="39" t="s">
        <v>7</v>
      </c>
      <c r="B80" s="11">
        <f t="shared" si="16"/>
        <v>100</v>
      </c>
      <c r="C80" s="104">
        <f>C15*100/$B15</f>
        <v>7.7189755200226404</v>
      </c>
      <c r="D80" s="104">
        <f t="shared" si="17"/>
        <v>34.109240130182542</v>
      </c>
      <c r="E80" s="104">
        <f t="shared" si="17"/>
        <v>44.552143766803454</v>
      </c>
      <c r="F80" s="104">
        <f>F15*100/$B15</f>
        <v>6.2190462714022923</v>
      </c>
      <c r="G80" s="104">
        <f t="shared" si="18"/>
        <v>7.4005943115890762</v>
      </c>
      <c r="H80" s="11" t="s">
        <v>70</v>
      </c>
      <c r="I80" s="17" t="s">
        <v>70</v>
      </c>
      <c r="J80" s="17" t="s">
        <v>70</v>
      </c>
      <c r="K80" s="17" t="s">
        <v>70</v>
      </c>
      <c r="L80" s="17" t="s">
        <v>70</v>
      </c>
      <c r="M80" s="17" t="s">
        <v>70</v>
      </c>
    </row>
    <row r="81" spans="1:13" s="94" customFormat="1" ht="14.5" customHeight="1">
      <c r="A81" s="40" t="s">
        <v>8</v>
      </c>
      <c r="B81" s="20">
        <f t="shared" si="16"/>
        <v>100</v>
      </c>
      <c r="C81" s="105">
        <f>C16*100/$B16</f>
        <v>7.8070836473247924</v>
      </c>
      <c r="D81" s="105">
        <f t="shared" si="17"/>
        <v>33.745290128108515</v>
      </c>
      <c r="E81" s="105">
        <f t="shared" si="17"/>
        <v>38.085908063300678</v>
      </c>
      <c r="F81" s="105">
        <f>F16*100/$B16</f>
        <v>7.9728711379050488</v>
      </c>
      <c r="G81" s="105">
        <f t="shared" si="18"/>
        <v>12.388847023360965</v>
      </c>
      <c r="H81" s="20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</row>
    <row r="82" spans="1:13" s="94" customFormat="1" ht="14.5" customHeight="1">
      <c r="A82" s="39" t="s">
        <v>9</v>
      </c>
      <c r="B82" s="11">
        <f t="shared" si="16"/>
        <v>100</v>
      </c>
      <c r="C82" s="104" t="s">
        <v>70</v>
      </c>
      <c r="D82" s="104">
        <f t="shared" si="17"/>
        <v>32.98845043310876</v>
      </c>
      <c r="E82" s="104">
        <f t="shared" si="17"/>
        <v>47.714148219441768</v>
      </c>
      <c r="F82" s="104" t="s">
        <v>70</v>
      </c>
      <c r="G82" s="104">
        <f t="shared" si="18"/>
        <v>12.632338787295476</v>
      </c>
      <c r="H82" s="11" t="s">
        <v>70</v>
      </c>
      <c r="I82" s="17" t="s">
        <v>70</v>
      </c>
      <c r="J82" s="17" t="s">
        <v>70</v>
      </c>
      <c r="K82" s="17" t="s">
        <v>70</v>
      </c>
      <c r="L82" s="17" t="s">
        <v>70</v>
      </c>
      <c r="M82" s="17" t="s">
        <v>70</v>
      </c>
    </row>
    <row r="83" spans="1:13" s="94" customFormat="1" ht="14.5" customHeight="1">
      <c r="A83" s="40" t="s">
        <v>10</v>
      </c>
      <c r="B83" s="20">
        <f t="shared" si="16"/>
        <v>100</v>
      </c>
      <c r="C83" s="105">
        <f t="shared" ref="C83:C92" si="19">C18*100/$B18</f>
        <v>4.0037950664136623</v>
      </c>
      <c r="D83" s="105">
        <f t="shared" si="17"/>
        <v>39.667931688804551</v>
      </c>
      <c r="E83" s="105">
        <f t="shared" si="17"/>
        <v>49.952561669829223</v>
      </c>
      <c r="F83" s="105">
        <f t="shared" ref="F83:F92" si="20">F18*100/$B18</f>
        <v>2.7609108159392788</v>
      </c>
      <c r="G83" s="105">
        <f t="shared" si="18"/>
        <v>3.6148007590132827</v>
      </c>
      <c r="H83" s="20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</row>
    <row r="84" spans="1:13" s="94" customFormat="1" ht="14.5" customHeight="1">
      <c r="A84" s="39" t="s">
        <v>11</v>
      </c>
      <c r="B84" s="11">
        <f t="shared" si="16"/>
        <v>100</v>
      </c>
      <c r="C84" s="104">
        <f t="shared" si="19"/>
        <v>2.6620867325032203</v>
      </c>
      <c r="D84" s="104">
        <f t="shared" si="17"/>
        <v>34.124087591240873</v>
      </c>
      <c r="E84" s="104">
        <f t="shared" si="17"/>
        <v>46.726062687848859</v>
      </c>
      <c r="F84" s="104">
        <f t="shared" si="20"/>
        <v>1.6745384285100902</v>
      </c>
      <c r="G84" s="104">
        <f t="shared" si="18"/>
        <v>14.813224559896952</v>
      </c>
      <c r="H84" s="11" t="s">
        <v>70</v>
      </c>
      <c r="I84" s="17" t="s">
        <v>70</v>
      </c>
      <c r="J84" s="17" t="s">
        <v>70</v>
      </c>
      <c r="K84" s="17" t="s">
        <v>70</v>
      </c>
      <c r="L84" s="17" t="s">
        <v>70</v>
      </c>
      <c r="M84" s="17" t="s">
        <v>70</v>
      </c>
    </row>
    <row r="85" spans="1:13" s="94" customFormat="1" ht="14.5" customHeight="1">
      <c r="A85" s="40" t="s">
        <v>12</v>
      </c>
      <c r="B85" s="20">
        <f t="shared" si="16"/>
        <v>100</v>
      </c>
      <c r="C85" s="105">
        <f t="shared" si="19"/>
        <v>6.0176991150442474</v>
      </c>
      <c r="D85" s="105">
        <f t="shared" si="17"/>
        <v>34.690265486725664</v>
      </c>
      <c r="E85" s="105">
        <f t="shared" si="17"/>
        <v>45.663716814159294</v>
      </c>
      <c r="F85" s="105">
        <f t="shared" si="20"/>
        <v>0.70796460176991149</v>
      </c>
      <c r="G85" s="105">
        <f t="shared" si="18"/>
        <v>12.920353982300885</v>
      </c>
      <c r="H85" s="20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</row>
    <row r="86" spans="1:13" s="94" customFormat="1" ht="14.5" customHeight="1">
      <c r="A86" s="109" t="s">
        <v>41</v>
      </c>
      <c r="B86" s="11">
        <f t="shared" si="16"/>
        <v>100</v>
      </c>
      <c r="C86" s="62">
        <f t="shared" si="19"/>
        <v>6.2797619047619051</v>
      </c>
      <c r="D86" s="62">
        <f t="shared" si="17"/>
        <v>54.503968253968253</v>
      </c>
      <c r="E86" s="62">
        <f t="shared" si="17"/>
        <v>18.313492063492063</v>
      </c>
      <c r="F86" s="62">
        <f t="shared" si="20"/>
        <v>4.6130952380952381</v>
      </c>
      <c r="G86" s="62">
        <f t="shared" si="18"/>
        <v>16.289682539682541</v>
      </c>
      <c r="H86" s="11">
        <f t="shared" ref="H86:M86" si="21">H21*100/$H21</f>
        <v>100</v>
      </c>
      <c r="I86" s="104">
        <f t="shared" si="21"/>
        <v>43.532684283727399</v>
      </c>
      <c r="J86" s="104">
        <f t="shared" si="21"/>
        <v>4.3115438108484003</v>
      </c>
      <c r="K86" s="104">
        <f t="shared" si="21"/>
        <v>8.2058414464534071</v>
      </c>
      <c r="L86" s="104">
        <f t="shared" si="21"/>
        <v>11.543810848400556</v>
      </c>
      <c r="M86" s="104">
        <f t="shared" si="21"/>
        <v>32.406119610570236</v>
      </c>
    </row>
    <row r="87" spans="1:13" s="94" customFormat="1" ht="14.5" customHeight="1">
      <c r="A87" s="40" t="s">
        <v>13</v>
      </c>
      <c r="B87" s="20">
        <f t="shared" si="16"/>
        <v>100</v>
      </c>
      <c r="C87" s="105">
        <f t="shared" si="19"/>
        <v>6.1837455830388697</v>
      </c>
      <c r="D87" s="105">
        <f t="shared" si="17"/>
        <v>48.807420494699649</v>
      </c>
      <c r="E87" s="105">
        <f t="shared" si="17"/>
        <v>12.853356890459365</v>
      </c>
      <c r="F87" s="105">
        <f t="shared" si="20"/>
        <v>4.9911660777385158</v>
      </c>
      <c r="G87" s="105">
        <f t="shared" si="18"/>
        <v>27.164310954063605</v>
      </c>
      <c r="H87" s="20" t="s">
        <v>70</v>
      </c>
      <c r="I87" s="19" t="s">
        <v>70</v>
      </c>
      <c r="J87" s="19" t="s">
        <v>70</v>
      </c>
      <c r="K87" s="19" t="s">
        <v>70</v>
      </c>
      <c r="L87" s="19" t="s">
        <v>70</v>
      </c>
      <c r="M87" s="19" t="s">
        <v>70</v>
      </c>
    </row>
    <row r="88" spans="1:13" s="94" customFormat="1" ht="14.5" customHeight="1">
      <c r="A88" s="39" t="s">
        <v>14</v>
      </c>
      <c r="B88" s="11">
        <f t="shared" si="16"/>
        <v>100</v>
      </c>
      <c r="C88" s="104">
        <f t="shared" si="19"/>
        <v>5.3441295546558703</v>
      </c>
      <c r="D88" s="104">
        <f t="shared" si="17"/>
        <v>52.955465587044536</v>
      </c>
      <c r="E88" s="104">
        <f t="shared" si="17"/>
        <v>23.076923076923077</v>
      </c>
      <c r="F88" s="104">
        <f t="shared" si="20"/>
        <v>2.9959514170040484</v>
      </c>
      <c r="G88" s="104">
        <f t="shared" si="18"/>
        <v>15.62753036437247</v>
      </c>
      <c r="H88" s="11" t="s">
        <v>70</v>
      </c>
      <c r="I88" s="17" t="s">
        <v>70</v>
      </c>
      <c r="J88" s="17" t="s">
        <v>70</v>
      </c>
      <c r="K88" s="17" t="s">
        <v>70</v>
      </c>
      <c r="L88" s="17" t="s">
        <v>70</v>
      </c>
      <c r="M88" s="17" t="s">
        <v>70</v>
      </c>
    </row>
    <row r="89" spans="1:13" s="94" customFormat="1" ht="14.5" customHeight="1">
      <c r="A89" s="40" t="s">
        <v>15</v>
      </c>
      <c r="B89" s="20">
        <f t="shared" si="16"/>
        <v>100</v>
      </c>
      <c r="C89" s="105">
        <f t="shared" si="19"/>
        <v>5.6459330143540667</v>
      </c>
      <c r="D89" s="105">
        <f t="shared" si="17"/>
        <v>58.277511961722489</v>
      </c>
      <c r="E89" s="105">
        <f t="shared" si="17"/>
        <v>14.832535885167465</v>
      </c>
      <c r="F89" s="105">
        <f t="shared" si="20"/>
        <v>7.0813397129186599</v>
      </c>
      <c r="G89" s="105">
        <f t="shared" si="18"/>
        <v>14.16267942583732</v>
      </c>
      <c r="H89" s="20" t="s">
        <v>70</v>
      </c>
      <c r="I89" s="19" t="s">
        <v>70</v>
      </c>
      <c r="J89" s="19" t="s">
        <v>70</v>
      </c>
      <c r="K89" s="19" t="s">
        <v>70</v>
      </c>
      <c r="L89" s="19" t="s">
        <v>70</v>
      </c>
      <c r="M89" s="19" t="s">
        <v>70</v>
      </c>
    </row>
    <row r="90" spans="1:13" s="94" customFormat="1" ht="14.5" customHeight="1">
      <c r="A90" s="39" t="s">
        <v>16</v>
      </c>
      <c r="B90" s="11">
        <f t="shared" si="16"/>
        <v>100</v>
      </c>
      <c r="C90" s="104">
        <f t="shared" si="19"/>
        <v>8.7802768166089962</v>
      </c>
      <c r="D90" s="104">
        <f t="shared" si="17"/>
        <v>60.034602076124564</v>
      </c>
      <c r="E90" s="104">
        <f t="shared" si="17"/>
        <v>15.527681660899654</v>
      </c>
      <c r="F90" s="104">
        <f t="shared" si="20"/>
        <v>3.3304498269896192</v>
      </c>
      <c r="G90" s="104">
        <f t="shared" si="18"/>
        <v>12.326989619377162</v>
      </c>
      <c r="H90" s="11" t="s">
        <v>70</v>
      </c>
      <c r="I90" s="17" t="s">
        <v>70</v>
      </c>
      <c r="J90" s="17" t="s">
        <v>70</v>
      </c>
      <c r="K90" s="17" t="s">
        <v>70</v>
      </c>
      <c r="L90" s="17" t="s">
        <v>70</v>
      </c>
      <c r="M90" s="17" t="s">
        <v>70</v>
      </c>
    </row>
    <row r="91" spans="1:13" s="94" customFormat="1" ht="14.5" customHeight="1">
      <c r="A91" s="40" t="s">
        <v>17</v>
      </c>
      <c r="B91" s="20">
        <f t="shared" si="16"/>
        <v>100</v>
      </c>
      <c r="C91" s="105">
        <f t="shared" si="19"/>
        <v>3.3076923076923075</v>
      </c>
      <c r="D91" s="105">
        <f t="shared" si="17"/>
        <v>61.92307692307692</v>
      </c>
      <c r="E91" s="105">
        <f t="shared" si="17"/>
        <v>17.692307692307693</v>
      </c>
      <c r="F91" s="105">
        <f t="shared" si="20"/>
        <v>3.0769230769230771</v>
      </c>
      <c r="G91" s="105">
        <f t="shared" si="18"/>
        <v>14</v>
      </c>
      <c r="H91" s="20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</row>
    <row r="92" spans="1:13" s="94" customFormat="1" ht="14.5" customHeight="1">
      <c r="A92" s="39" t="s">
        <v>18</v>
      </c>
      <c r="B92" s="11">
        <f t="shared" si="16"/>
        <v>100</v>
      </c>
      <c r="C92" s="62">
        <f t="shared" si="19"/>
        <v>6.3409563409563408</v>
      </c>
      <c r="D92" s="62">
        <f t="shared" si="17"/>
        <v>48.492723492723492</v>
      </c>
      <c r="E92" s="62">
        <f t="shared" si="17"/>
        <v>27.338877338877339</v>
      </c>
      <c r="F92" s="62">
        <f t="shared" si="20"/>
        <v>6.4449064449064446</v>
      </c>
      <c r="G92" s="62">
        <f t="shared" si="18"/>
        <v>11.382536382536383</v>
      </c>
      <c r="H92" s="11" t="s">
        <v>70</v>
      </c>
      <c r="I92" s="17" t="s">
        <v>70</v>
      </c>
      <c r="J92" s="17" t="s">
        <v>70</v>
      </c>
      <c r="K92" s="17" t="s">
        <v>70</v>
      </c>
      <c r="L92" s="17" t="s">
        <v>70</v>
      </c>
      <c r="M92" s="17" t="s">
        <v>70</v>
      </c>
    </row>
    <row r="93" spans="1:13" s="94" customFormat="1" ht="14.5" customHeight="1">
      <c r="A93" s="67"/>
      <c r="B93" s="271">
        <v>2015</v>
      </c>
      <c r="C93" s="271"/>
      <c r="D93" s="271"/>
      <c r="E93" s="271"/>
      <c r="F93" s="271"/>
      <c r="G93" s="271"/>
      <c r="H93" s="271">
        <v>2015</v>
      </c>
      <c r="I93" s="271"/>
      <c r="J93" s="271"/>
      <c r="K93" s="271"/>
      <c r="L93" s="271"/>
      <c r="M93" s="271"/>
    </row>
    <row r="94" spans="1:13" s="94" customFormat="1" ht="14.5" customHeight="1">
      <c r="A94" s="21" t="s">
        <v>30</v>
      </c>
      <c r="B94" s="17">
        <f t="shared" ref="B94:G103" si="22">B29*100/$B29</f>
        <v>100</v>
      </c>
      <c r="C94" s="104">
        <f t="shared" si="22"/>
        <v>5.7972692846637557</v>
      </c>
      <c r="D94" s="104">
        <f t="shared" si="22"/>
        <v>38.47320818519762</v>
      </c>
      <c r="E94" s="104">
        <f t="shared" si="22"/>
        <v>40.271681856608495</v>
      </c>
      <c r="F94" s="104">
        <f t="shared" si="22"/>
        <v>4.277889080612848</v>
      </c>
      <c r="G94" s="104">
        <f t="shared" si="22"/>
        <v>11.179951592917279</v>
      </c>
      <c r="H94" s="17">
        <f t="shared" ref="H94:M95" si="23">H29*100/$H29</f>
        <v>100</v>
      </c>
      <c r="I94" s="104">
        <f t="shared" si="23"/>
        <v>32.928958735410347</v>
      </c>
      <c r="J94" s="104">
        <f t="shared" si="23"/>
        <v>10.329932910578071</v>
      </c>
      <c r="K94" s="104">
        <f t="shared" si="23"/>
        <v>18.60123150445731</v>
      </c>
      <c r="L94" s="104">
        <f t="shared" si="23"/>
        <v>9.6682290230677328</v>
      </c>
      <c r="M94" s="104">
        <f t="shared" si="23"/>
        <v>28.471647826486535</v>
      </c>
    </row>
    <row r="95" spans="1:13" s="94" customFormat="1" ht="14.5" customHeight="1">
      <c r="A95" s="18" t="s">
        <v>19</v>
      </c>
      <c r="B95" s="20">
        <f t="shared" si="22"/>
        <v>100</v>
      </c>
      <c r="C95" s="106">
        <f t="shared" si="22"/>
        <v>5.6932657260830384</v>
      </c>
      <c r="D95" s="106">
        <f t="shared" si="22"/>
        <v>36.084249034982719</v>
      </c>
      <c r="E95" s="106">
        <f t="shared" si="22"/>
        <v>43.980578606878183</v>
      </c>
      <c r="F95" s="106">
        <f t="shared" si="22"/>
        <v>4.041640327635136</v>
      </c>
      <c r="G95" s="105">
        <f t="shared" si="22"/>
        <v>10.200266304420923</v>
      </c>
      <c r="H95" s="19">
        <f t="shared" si="23"/>
        <v>100</v>
      </c>
      <c r="I95" s="105">
        <f t="shared" si="23"/>
        <v>33.004097930019967</v>
      </c>
      <c r="J95" s="105">
        <f t="shared" si="23"/>
        <v>10.822738257854366</v>
      </c>
      <c r="K95" s="105">
        <f t="shared" si="23"/>
        <v>19.607019018598297</v>
      </c>
      <c r="L95" s="105">
        <f t="shared" si="23"/>
        <v>7.7020069349584954</v>
      </c>
      <c r="M95" s="105">
        <f t="shared" si="23"/>
        <v>28.864137858568878</v>
      </c>
    </row>
    <row r="96" spans="1:13" s="94" customFormat="1" ht="14.5" customHeight="1">
      <c r="A96" s="39" t="s">
        <v>3</v>
      </c>
      <c r="B96" s="11">
        <f t="shared" si="22"/>
        <v>100</v>
      </c>
      <c r="C96" s="104">
        <f t="shared" si="22"/>
        <v>6.8914956011730206</v>
      </c>
      <c r="D96" s="104">
        <f t="shared" si="22"/>
        <v>41.843841642228739</v>
      </c>
      <c r="E96" s="104">
        <f t="shared" si="22"/>
        <v>38.453079178885631</v>
      </c>
      <c r="F96" s="104">
        <f t="shared" si="22"/>
        <v>3.2624633431085046</v>
      </c>
      <c r="G96" s="104">
        <f t="shared" si="22"/>
        <v>9.5491202346041053</v>
      </c>
      <c r="H96" s="11">
        <f t="shared" ref="H96:H112" si="24">H31*100/$H31</f>
        <v>100</v>
      </c>
      <c r="I96" s="71" t="s">
        <v>70</v>
      </c>
      <c r="J96" s="71" t="s">
        <v>70</v>
      </c>
      <c r="K96" s="71" t="s">
        <v>70</v>
      </c>
      <c r="L96" s="71" t="s">
        <v>70</v>
      </c>
      <c r="M96" s="71" t="s">
        <v>70</v>
      </c>
    </row>
    <row r="97" spans="1:13" s="94" customFormat="1" ht="14.5" customHeight="1">
      <c r="A97" s="40" t="s">
        <v>4</v>
      </c>
      <c r="B97" s="20">
        <f t="shared" si="22"/>
        <v>100</v>
      </c>
      <c r="C97" s="105">
        <f t="shared" si="22"/>
        <v>10.844748858447488</v>
      </c>
      <c r="D97" s="105">
        <f t="shared" si="22"/>
        <v>42.636986301369866</v>
      </c>
      <c r="E97" s="105">
        <f t="shared" si="22"/>
        <v>33.618721461187214</v>
      </c>
      <c r="F97" s="105">
        <f t="shared" si="22"/>
        <v>2.2260273972602738</v>
      </c>
      <c r="G97" s="105">
        <f t="shared" si="22"/>
        <v>10.673515981735159</v>
      </c>
      <c r="H97" s="20">
        <f t="shared" si="24"/>
        <v>100</v>
      </c>
      <c r="I97" s="19" t="s">
        <v>70</v>
      </c>
      <c r="J97" s="19" t="s">
        <v>70</v>
      </c>
      <c r="K97" s="19" t="s">
        <v>70</v>
      </c>
      <c r="L97" s="19" t="s">
        <v>70</v>
      </c>
      <c r="M97" s="19" t="s">
        <v>70</v>
      </c>
    </row>
    <row r="98" spans="1:13" s="94" customFormat="1" ht="14.5" customHeight="1">
      <c r="A98" s="39" t="s">
        <v>5</v>
      </c>
      <c r="B98" s="11">
        <f t="shared" si="22"/>
        <v>100</v>
      </c>
      <c r="C98" s="104">
        <f t="shared" si="22"/>
        <v>5.9908256880733948</v>
      </c>
      <c r="D98" s="104">
        <f t="shared" si="22"/>
        <v>39.192660550458719</v>
      </c>
      <c r="E98" s="104">
        <f t="shared" si="22"/>
        <v>42.073394495412842</v>
      </c>
      <c r="F98" s="104">
        <f t="shared" si="22"/>
        <v>3.6238532110091741</v>
      </c>
      <c r="G98" s="104">
        <f t="shared" si="22"/>
        <v>9.1192660550458715</v>
      </c>
      <c r="H98" s="11">
        <f t="shared" si="24"/>
        <v>100</v>
      </c>
      <c r="I98" s="17" t="s">
        <v>70</v>
      </c>
      <c r="J98" s="17" t="s">
        <v>70</v>
      </c>
      <c r="K98" s="17" t="s">
        <v>70</v>
      </c>
      <c r="L98" s="17" t="s">
        <v>70</v>
      </c>
      <c r="M98" s="17" t="s">
        <v>70</v>
      </c>
    </row>
    <row r="99" spans="1:13" s="94" customFormat="1" ht="14.5" customHeight="1">
      <c r="A99" s="40" t="s">
        <v>6</v>
      </c>
      <c r="B99" s="20">
        <f t="shared" si="22"/>
        <v>100</v>
      </c>
      <c r="C99" s="105">
        <f t="shared" si="22"/>
        <v>9.0991810737033667</v>
      </c>
      <c r="D99" s="105">
        <f t="shared" si="22"/>
        <v>49.772520473157414</v>
      </c>
      <c r="E99" s="105">
        <f t="shared" si="22"/>
        <v>15.468607825295724</v>
      </c>
      <c r="F99" s="105">
        <f t="shared" si="22"/>
        <v>1.7288444040036397</v>
      </c>
      <c r="G99" s="105">
        <f t="shared" si="22"/>
        <v>23.930846223839854</v>
      </c>
      <c r="H99" s="20">
        <f t="shared" si="24"/>
        <v>100</v>
      </c>
      <c r="I99" s="19" t="s">
        <v>70</v>
      </c>
      <c r="J99" s="19" t="s">
        <v>70</v>
      </c>
      <c r="K99" s="19" t="s">
        <v>70</v>
      </c>
      <c r="L99" s="19" t="s">
        <v>70</v>
      </c>
      <c r="M99" s="19" t="s">
        <v>70</v>
      </c>
    </row>
    <row r="100" spans="1:13" s="94" customFormat="1" ht="14.5" customHeight="1">
      <c r="A100" s="39" t="s">
        <v>7</v>
      </c>
      <c r="B100" s="11">
        <f t="shared" si="22"/>
        <v>100</v>
      </c>
      <c r="C100" s="104">
        <f t="shared" si="22"/>
        <v>6.8334388853704873</v>
      </c>
      <c r="D100" s="104">
        <f t="shared" si="22"/>
        <v>31.22229259024699</v>
      </c>
      <c r="E100" s="104">
        <f t="shared" si="22"/>
        <v>46.155794806839772</v>
      </c>
      <c r="F100" s="104">
        <f t="shared" si="22"/>
        <v>6.04179860671311</v>
      </c>
      <c r="G100" s="104">
        <f t="shared" si="22"/>
        <v>9.7466751108296386</v>
      </c>
      <c r="H100" s="11">
        <f t="shared" si="24"/>
        <v>100</v>
      </c>
      <c r="I100" s="17" t="s">
        <v>70</v>
      </c>
      <c r="J100" s="17" t="s">
        <v>70</v>
      </c>
      <c r="K100" s="17" t="s">
        <v>70</v>
      </c>
      <c r="L100" s="17" t="s">
        <v>70</v>
      </c>
      <c r="M100" s="17" t="s">
        <v>70</v>
      </c>
    </row>
    <row r="101" spans="1:13" s="94" customFormat="1" ht="14.5" customHeight="1">
      <c r="A101" s="40" t="s">
        <v>8</v>
      </c>
      <c r="B101" s="20">
        <f t="shared" si="22"/>
        <v>100</v>
      </c>
      <c r="C101" s="105">
        <f t="shared" si="22"/>
        <v>7.0743251886913141</v>
      </c>
      <c r="D101" s="105">
        <f t="shared" si="22"/>
        <v>45.413841627222723</v>
      </c>
      <c r="E101" s="105">
        <f t="shared" si="22"/>
        <v>28.361263911986697</v>
      </c>
      <c r="F101" s="105">
        <f t="shared" si="22"/>
        <v>7.9186388640143281</v>
      </c>
      <c r="G101" s="105">
        <f t="shared" si="22"/>
        <v>11.231930408084944</v>
      </c>
      <c r="H101" s="20">
        <f t="shared" si="24"/>
        <v>100</v>
      </c>
      <c r="I101" s="19" t="s">
        <v>70</v>
      </c>
      <c r="J101" s="19" t="s">
        <v>70</v>
      </c>
      <c r="K101" s="19" t="s">
        <v>70</v>
      </c>
      <c r="L101" s="19" t="s">
        <v>70</v>
      </c>
      <c r="M101" s="19" t="s">
        <v>70</v>
      </c>
    </row>
    <row r="102" spans="1:13" s="94" customFormat="1" ht="14.5" customHeight="1">
      <c r="A102" s="39" t="s">
        <v>9</v>
      </c>
      <c r="B102" s="11">
        <f t="shared" si="22"/>
        <v>100</v>
      </c>
      <c r="C102" s="104">
        <f t="shared" si="22"/>
        <v>5.6967213114754101</v>
      </c>
      <c r="D102" s="104">
        <f t="shared" si="22"/>
        <v>31.168032786885245</v>
      </c>
      <c r="E102" s="104">
        <f t="shared" si="22"/>
        <v>46.946721311475407</v>
      </c>
      <c r="F102" s="104">
        <f t="shared" si="22"/>
        <v>1.1680327868852458</v>
      </c>
      <c r="G102" s="104">
        <f t="shared" si="22"/>
        <v>15.020491803278688</v>
      </c>
      <c r="H102" s="11">
        <f t="shared" si="24"/>
        <v>100</v>
      </c>
      <c r="I102" s="17" t="s">
        <v>70</v>
      </c>
      <c r="J102" s="17" t="s">
        <v>70</v>
      </c>
      <c r="K102" s="17" t="s">
        <v>70</v>
      </c>
      <c r="L102" s="17" t="s">
        <v>70</v>
      </c>
      <c r="M102" s="17" t="s">
        <v>70</v>
      </c>
    </row>
    <row r="103" spans="1:13" s="94" customFormat="1" ht="14.5" customHeight="1">
      <c r="A103" s="40" t="s">
        <v>10</v>
      </c>
      <c r="B103" s="20">
        <f t="shared" si="22"/>
        <v>100</v>
      </c>
      <c r="C103" s="105">
        <f t="shared" si="22"/>
        <v>3.5261871249722203</v>
      </c>
      <c r="D103" s="105">
        <f t="shared" si="22"/>
        <v>33.750648196162679</v>
      </c>
      <c r="E103" s="105">
        <f t="shared" si="22"/>
        <v>55.870805244832951</v>
      </c>
      <c r="F103" s="105">
        <f t="shared" si="22"/>
        <v>2.2001629750351879</v>
      </c>
      <c r="G103" s="105">
        <f t="shared" si="22"/>
        <v>4.6521964589969631</v>
      </c>
      <c r="H103" s="20">
        <f t="shared" si="24"/>
        <v>100</v>
      </c>
      <c r="I103" s="19" t="s">
        <v>70</v>
      </c>
      <c r="J103" s="19" t="s">
        <v>70</v>
      </c>
      <c r="K103" s="19" t="s">
        <v>70</v>
      </c>
      <c r="L103" s="19" t="s">
        <v>70</v>
      </c>
      <c r="M103" s="19" t="s">
        <v>70</v>
      </c>
    </row>
    <row r="104" spans="1:13" s="94" customFormat="1" ht="14.5" customHeight="1">
      <c r="A104" s="39" t="s">
        <v>11</v>
      </c>
      <c r="B104" s="11">
        <f t="shared" ref="B104:G112" si="25">B39*100/$B39</f>
        <v>100</v>
      </c>
      <c r="C104" s="104">
        <f t="shared" si="25"/>
        <v>3.9716085812265729</v>
      </c>
      <c r="D104" s="104">
        <f t="shared" si="25"/>
        <v>33.479543823271392</v>
      </c>
      <c r="E104" s="104">
        <f t="shared" si="25"/>
        <v>44.700534332881411</v>
      </c>
      <c r="F104" s="104">
        <f t="shared" si="25"/>
        <v>3.4931015232474678</v>
      </c>
      <c r="G104" s="104">
        <f t="shared" si="25"/>
        <v>14.355211739373155</v>
      </c>
      <c r="H104" s="11">
        <f t="shared" si="24"/>
        <v>100</v>
      </c>
      <c r="I104" s="17" t="s">
        <v>70</v>
      </c>
      <c r="J104" s="17" t="s">
        <v>70</v>
      </c>
      <c r="K104" s="17" t="s">
        <v>70</v>
      </c>
      <c r="L104" s="17" t="s">
        <v>70</v>
      </c>
      <c r="M104" s="17" t="s">
        <v>70</v>
      </c>
    </row>
    <row r="105" spans="1:13" s="94" customFormat="1" ht="14.5" customHeight="1">
      <c r="A105" s="40" t="s">
        <v>12</v>
      </c>
      <c r="B105" s="20">
        <f t="shared" si="25"/>
        <v>100</v>
      </c>
      <c r="C105" s="105">
        <f t="shared" si="25"/>
        <v>4.8465266558966071</v>
      </c>
      <c r="D105" s="105">
        <f t="shared" si="25"/>
        <v>36.348949919224559</v>
      </c>
      <c r="E105" s="105">
        <f t="shared" si="25"/>
        <v>50.726978998384489</v>
      </c>
      <c r="F105" s="105">
        <f t="shared" si="25"/>
        <v>1.4539579967689822</v>
      </c>
      <c r="G105" s="105">
        <f t="shared" si="25"/>
        <v>6.6235864297253633</v>
      </c>
      <c r="H105" s="20">
        <f t="shared" si="24"/>
        <v>100</v>
      </c>
      <c r="I105" s="19" t="s">
        <v>70</v>
      </c>
      <c r="J105" s="19" t="s">
        <v>70</v>
      </c>
      <c r="K105" s="19" t="s">
        <v>70</v>
      </c>
      <c r="L105" s="19" t="s">
        <v>70</v>
      </c>
      <c r="M105" s="19" t="s">
        <v>70</v>
      </c>
    </row>
    <row r="106" spans="1:13" s="94" customFormat="1" ht="14.5" customHeight="1">
      <c r="A106" s="109" t="s">
        <v>41</v>
      </c>
      <c r="B106" s="11">
        <f t="shared" si="25"/>
        <v>100</v>
      </c>
      <c r="C106" s="62">
        <f t="shared" si="25"/>
        <v>6.4416666666666664</v>
      </c>
      <c r="D106" s="62">
        <f t="shared" si="25"/>
        <v>53.274999999999999</v>
      </c>
      <c r="E106" s="62">
        <f t="shared" si="25"/>
        <v>17.291666666666668</v>
      </c>
      <c r="F106" s="62">
        <f t="shared" si="25"/>
        <v>5.7416666666666663</v>
      </c>
      <c r="G106" s="62">
        <f t="shared" si="25"/>
        <v>17.25</v>
      </c>
      <c r="H106" s="11">
        <f t="shared" si="24"/>
        <v>100</v>
      </c>
      <c r="I106" s="104">
        <f>I41*100/$H41</f>
        <v>32.404692082111438</v>
      </c>
      <c r="J106" s="104">
        <f>J41*100/$H41</f>
        <v>6.8914956011730206</v>
      </c>
      <c r="K106" s="104">
        <f>K41*100/$H41</f>
        <v>11.583577712609971</v>
      </c>
      <c r="L106" s="104">
        <f>L41*100/$H41</f>
        <v>23.387096774193548</v>
      </c>
      <c r="M106" s="104">
        <f>M41*100/$H41</f>
        <v>25.733137829912025</v>
      </c>
    </row>
    <row r="107" spans="1:13" s="94" customFormat="1" ht="14.5" customHeight="1">
      <c r="A107" s="40" t="s">
        <v>13</v>
      </c>
      <c r="B107" s="20">
        <f t="shared" si="25"/>
        <v>100</v>
      </c>
      <c r="C107" s="105">
        <f t="shared" si="25"/>
        <v>7.1106094808126414</v>
      </c>
      <c r="D107" s="105">
        <f t="shared" si="25"/>
        <v>44.168547780285927</v>
      </c>
      <c r="E107" s="105">
        <f t="shared" si="25"/>
        <v>15.876598946576372</v>
      </c>
      <c r="F107" s="105">
        <f t="shared" si="25"/>
        <v>9.7065462753950342</v>
      </c>
      <c r="G107" s="105">
        <f t="shared" si="25"/>
        <v>23.137697516930022</v>
      </c>
      <c r="H107" s="19">
        <f t="shared" si="24"/>
        <v>100</v>
      </c>
      <c r="I107" s="19" t="s">
        <v>70</v>
      </c>
      <c r="J107" s="19" t="s">
        <v>70</v>
      </c>
      <c r="K107" s="19" t="s">
        <v>70</v>
      </c>
      <c r="L107" s="19" t="s">
        <v>70</v>
      </c>
      <c r="M107" s="19" t="s">
        <v>70</v>
      </c>
    </row>
    <row r="108" spans="1:13" s="94" customFormat="1" ht="14.5" customHeight="1">
      <c r="A108" s="39" t="s">
        <v>14</v>
      </c>
      <c r="B108" s="11">
        <f t="shared" si="25"/>
        <v>100</v>
      </c>
      <c r="C108" s="104">
        <f t="shared" si="25"/>
        <v>4.0661612680909718</v>
      </c>
      <c r="D108" s="104">
        <f t="shared" si="25"/>
        <v>56.374913852515505</v>
      </c>
      <c r="E108" s="104">
        <f t="shared" si="25"/>
        <v>15.230875258442454</v>
      </c>
      <c r="F108" s="104">
        <f t="shared" si="25"/>
        <v>2.8256374913852516</v>
      </c>
      <c r="G108" s="104">
        <f t="shared" si="25"/>
        <v>21.502412129565815</v>
      </c>
      <c r="H108" s="17">
        <f t="shared" si="24"/>
        <v>100</v>
      </c>
      <c r="I108" s="17" t="s">
        <v>70</v>
      </c>
      <c r="J108" s="17" t="s">
        <v>70</v>
      </c>
      <c r="K108" s="17" t="s">
        <v>70</v>
      </c>
      <c r="L108" s="17" t="s">
        <v>70</v>
      </c>
      <c r="M108" s="17" t="s">
        <v>70</v>
      </c>
    </row>
    <row r="109" spans="1:13" s="94" customFormat="1" ht="14.5" customHeight="1">
      <c r="A109" s="40" t="s">
        <v>15</v>
      </c>
      <c r="B109" s="20">
        <f t="shared" si="25"/>
        <v>100</v>
      </c>
      <c r="C109" s="105">
        <f t="shared" si="25"/>
        <v>5.5135951661631424</v>
      </c>
      <c r="D109" s="105">
        <f t="shared" si="25"/>
        <v>58.685800604229605</v>
      </c>
      <c r="E109" s="105">
        <f t="shared" si="25"/>
        <v>10.271903323262841</v>
      </c>
      <c r="F109" s="105">
        <f t="shared" si="25"/>
        <v>8.8368580060422968</v>
      </c>
      <c r="G109" s="105">
        <f t="shared" si="25"/>
        <v>16.691842900302113</v>
      </c>
      <c r="H109" s="19">
        <f t="shared" si="24"/>
        <v>100</v>
      </c>
      <c r="I109" s="19" t="s">
        <v>70</v>
      </c>
      <c r="J109" s="19" t="s">
        <v>70</v>
      </c>
      <c r="K109" s="19" t="s">
        <v>70</v>
      </c>
      <c r="L109" s="19" t="s">
        <v>70</v>
      </c>
      <c r="M109" s="19" t="s">
        <v>70</v>
      </c>
    </row>
    <row r="110" spans="1:13" s="94" customFormat="1" ht="14.5" customHeight="1">
      <c r="A110" s="39" t="s">
        <v>16</v>
      </c>
      <c r="B110" s="11">
        <f t="shared" si="25"/>
        <v>100</v>
      </c>
      <c r="C110" s="104">
        <f t="shared" si="25"/>
        <v>8.7459342247921938</v>
      </c>
      <c r="D110" s="104">
        <f t="shared" si="25"/>
        <v>60.860137332851465</v>
      </c>
      <c r="E110" s="104">
        <f t="shared" si="25"/>
        <v>14.745211420310806</v>
      </c>
      <c r="F110" s="104">
        <f t="shared" si="25"/>
        <v>3.8308637513552584</v>
      </c>
      <c r="G110" s="104">
        <f t="shared" si="25"/>
        <v>11.817853270690279</v>
      </c>
      <c r="H110" s="17">
        <f t="shared" si="24"/>
        <v>100</v>
      </c>
      <c r="I110" s="17" t="s">
        <v>70</v>
      </c>
      <c r="J110" s="17" t="s">
        <v>70</v>
      </c>
      <c r="K110" s="17" t="s">
        <v>70</v>
      </c>
      <c r="L110" s="17" t="s">
        <v>70</v>
      </c>
      <c r="M110" s="17" t="s">
        <v>70</v>
      </c>
    </row>
    <row r="111" spans="1:13" s="94" customFormat="1" ht="14.5" customHeight="1">
      <c r="A111" s="40" t="s">
        <v>17</v>
      </c>
      <c r="B111" s="20">
        <f t="shared" si="25"/>
        <v>100</v>
      </c>
      <c r="C111" s="105">
        <f t="shared" si="25"/>
        <v>3.8485804416403786</v>
      </c>
      <c r="D111" s="105">
        <f t="shared" si="25"/>
        <v>53.564668769716086</v>
      </c>
      <c r="E111" s="105">
        <f t="shared" si="25"/>
        <v>17.034700315457414</v>
      </c>
      <c r="F111" s="105">
        <f t="shared" si="25"/>
        <v>2.3343848580441642</v>
      </c>
      <c r="G111" s="105">
        <f t="shared" si="25"/>
        <v>23.217665615141957</v>
      </c>
      <c r="H111" s="19">
        <f t="shared" si="24"/>
        <v>100</v>
      </c>
      <c r="I111" s="19" t="s">
        <v>70</v>
      </c>
      <c r="J111" s="19" t="s">
        <v>70</v>
      </c>
      <c r="K111" s="19" t="s">
        <v>70</v>
      </c>
      <c r="L111" s="19" t="s">
        <v>70</v>
      </c>
      <c r="M111" s="19" t="s">
        <v>70</v>
      </c>
    </row>
    <row r="112" spans="1:13" s="94" customFormat="1" ht="14.5" customHeight="1">
      <c r="A112" s="39" t="s">
        <v>18</v>
      </c>
      <c r="B112" s="11">
        <f t="shared" si="25"/>
        <v>100</v>
      </c>
      <c r="C112" s="62">
        <f t="shared" si="25"/>
        <v>6.7268623024830703</v>
      </c>
      <c r="D112" s="62">
        <f t="shared" si="25"/>
        <v>49.255079006772007</v>
      </c>
      <c r="E112" s="62">
        <f t="shared" si="25"/>
        <v>27.900677200902933</v>
      </c>
      <c r="F112" s="62">
        <f t="shared" si="25"/>
        <v>5.8690744920993225</v>
      </c>
      <c r="G112" s="62">
        <f t="shared" si="25"/>
        <v>10.248306997742663</v>
      </c>
      <c r="H112" s="17">
        <f t="shared" si="24"/>
        <v>100</v>
      </c>
      <c r="I112" s="17" t="s">
        <v>70</v>
      </c>
      <c r="J112" s="17" t="s">
        <v>70</v>
      </c>
      <c r="K112" s="17" t="s">
        <v>70</v>
      </c>
      <c r="L112" s="17" t="s">
        <v>70</v>
      </c>
      <c r="M112" s="17" t="s">
        <v>70</v>
      </c>
    </row>
    <row r="113" spans="1:13" s="94" customFormat="1" ht="14.5" customHeight="1">
      <c r="A113" s="67"/>
      <c r="B113" s="271" t="s">
        <v>42</v>
      </c>
      <c r="C113" s="271"/>
      <c r="D113" s="271"/>
      <c r="E113" s="271"/>
      <c r="F113" s="271"/>
      <c r="G113" s="271"/>
      <c r="H113" s="271" t="s">
        <v>42</v>
      </c>
      <c r="I113" s="271"/>
      <c r="J113" s="271"/>
      <c r="K113" s="271"/>
      <c r="L113" s="271"/>
      <c r="M113" s="271"/>
    </row>
    <row r="114" spans="1:13" s="94" customFormat="1" ht="14.5" customHeight="1">
      <c r="A114" s="21" t="s">
        <v>30</v>
      </c>
      <c r="B114" s="159" t="s">
        <v>140</v>
      </c>
      <c r="C114" s="87">
        <f t="shared" ref="C114:M129" si="26">C94-C74</f>
        <v>-0.25945507172225923</v>
      </c>
      <c r="D114" s="87">
        <f t="shared" si="26"/>
        <v>-0.80360500314561989</v>
      </c>
      <c r="E114" s="87">
        <f t="shared" si="26"/>
        <v>-0.18723684405008356</v>
      </c>
      <c r="F114" s="87">
        <f t="shared" si="26"/>
        <v>7.4383142238278133E-2</v>
      </c>
      <c r="G114" s="87">
        <f t="shared" si="26"/>
        <v>1.175913776679689</v>
      </c>
      <c r="H114" s="159" t="s">
        <v>140</v>
      </c>
      <c r="I114" s="87">
        <f t="shared" si="26"/>
        <v>-3.110401658193588</v>
      </c>
      <c r="J114" s="87">
        <f t="shared" si="26"/>
        <v>2.8729833410823762</v>
      </c>
      <c r="K114" s="87">
        <f t="shared" si="26"/>
        <v>0.71992769141917989</v>
      </c>
      <c r="L114" s="87">
        <f t="shared" si="26"/>
        <v>2.4265316060935627</v>
      </c>
      <c r="M114" s="87">
        <f t="shared" si="26"/>
        <v>-2.9090409804015351</v>
      </c>
    </row>
    <row r="115" spans="1:13" s="94" customFormat="1" ht="14.5" customHeight="1">
      <c r="A115" s="18" t="s">
        <v>19</v>
      </c>
      <c r="B115" s="66" t="s">
        <v>140</v>
      </c>
      <c r="C115" s="38">
        <f t="shared" si="26"/>
        <v>-0.32704492648170813</v>
      </c>
      <c r="D115" s="38">
        <f t="shared" si="26"/>
        <v>-0.70653828624628545</v>
      </c>
      <c r="E115" s="38">
        <f t="shared" si="26"/>
        <v>-9.3861392473947092E-2</v>
      </c>
      <c r="F115" s="38">
        <f t="shared" si="26"/>
        <v>-9.4994971436793918E-2</v>
      </c>
      <c r="G115" s="86">
        <f t="shared" si="26"/>
        <v>1.2224395766387364</v>
      </c>
      <c r="H115" s="66" t="s">
        <v>140</v>
      </c>
      <c r="I115" s="38">
        <f t="shared" si="26"/>
        <v>-2.1039400993663762</v>
      </c>
      <c r="J115" s="38">
        <f t="shared" si="26"/>
        <v>2.9748558032303389</v>
      </c>
      <c r="K115" s="38">
        <f t="shared" si="26"/>
        <v>0.52318150779449368</v>
      </c>
      <c r="L115" s="38">
        <f t="shared" si="26"/>
        <v>0.99500607065426028</v>
      </c>
      <c r="M115" s="86">
        <f t="shared" si="26"/>
        <v>-2.3891032823127141</v>
      </c>
    </row>
    <row r="116" spans="1:13" s="94" customFormat="1" ht="14.5" customHeight="1">
      <c r="A116" s="39" t="s">
        <v>3</v>
      </c>
      <c r="B116" s="110" t="s">
        <v>140</v>
      </c>
      <c r="C116" s="87">
        <f t="shared" si="26"/>
        <v>-0.41754741902013137</v>
      </c>
      <c r="D116" s="87">
        <f t="shared" si="26"/>
        <v>-3.2395648546983935</v>
      </c>
      <c r="E116" s="87">
        <f t="shared" si="26"/>
        <v>-0.1114511108422036</v>
      </c>
      <c r="F116" s="87">
        <f t="shared" si="26"/>
        <v>0.47493041949129644</v>
      </c>
      <c r="G116" s="87">
        <f t="shared" si="26"/>
        <v>3.2936329650694258</v>
      </c>
      <c r="H116" s="110" t="s">
        <v>140</v>
      </c>
      <c r="I116" s="110" t="s">
        <v>70</v>
      </c>
      <c r="J116" s="110" t="s">
        <v>70</v>
      </c>
      <c r="K116" s="110" t="s">
        <v>70</v>
      </c>
      <c r="L116" s="110" t="s">
        <v>70</v>
      </c>
      <c r="M116" s="110" t="s">
        <v>70</v>
      </c>
    </row>
    <row r="117" spans="1:13" s="94" customFormat="1" ht="14.5" customHeight="1">
      <c r="A117" s="40" t="s">
        <v>4</v>
      </c>
      <c r="B117" s="66" t="s">
        <v>140</v>
      </c>
      <c r="C117" s="86" t="s">
        <v>70</v>
      </c>
      <c r="D117" s="86">
        <f t="shared" si="26"/>
        <v>-4.2919301927640205</v>
      </c>
      <c r="E117" s="86">
        <f t="shared" si="26"/>
        <v>-0.26671677207710331</v>
      </c>
      <c r="F117" s="86" t="s">
        <v>70</v>
      </c>
      <c r="G117" s="86">
        <f t="shared" si="26"/>
        <v>2.3229293702789828</v>
      </c>
      <c r="H117" s="66" t="s">
        <v>140</v>
      </c>
      <c r="I117" s="66" t="s">
        <v>70</v>
      </c>
      <c r="J117" s="66" t="s">
        <v>70</v>
      </c>
      <c r="K117" s="66" t="s">
        <v>70</v>
      </c>
      <c r="L117" s="66" t="s">
        <v>70</v>
      </c>
      <c r="M117" s="66" t="s">
        <v>70</v>
      </c>
    </row>
    <row r="118" spans="1:13" s="94" customFormat="1" ht="14.5" customHeight="1">
      <c r="A118" s="39" t="s">
        <v>5</v>
      </c>
      <c r="B118" s="110" t="s">
        <v>140</v>
      </c>
      <c r="C118" s="87">
        <f t="shared" si="26"/>
        <v>-0.47869496955444735</v>
      </c>
      <c r="D118" s="87">
        <f t="shared" si="26"/>
        <v>-0.10487334513218372</v>
      </c>
      <c r="E118" s="87">
        <f t="shared" si="26"/>
        <v>-0.92863390215308073</v>
      </c>
      <c r="F118" s="87">
        <f t="shared" si="26"/>
        <v>-0.87064876400950819</v>
      </c>
      <c r="G118" s="87">
        <f t="shared" si="26"/>
        <v>2.3828509808492235</v>
      </c>
      <c r="H118" s="110" t="s">
        <v>140</v>
      </c>
      <c r="I118" s="110" t="s">
        <v>70</v>
      </c>
      <c r="J118" s="110" t="s">
        <v>70</v>
      </c>
      <c r="K118" s="110" t="s">
        <v>70</v>
      </c>
      <c r="L118" s="110" t="s">
        <v>70</v>
      </c>
      <c r="M118" s="110" t="s">
        <v>70</v>
      </c>
    </row>
    <row r="119" spans="1:13" s="94" customFormat="1" ht="14.5" customHeight="1">
      <c r="A119" s="40" t="s">
        <v>6</v>
      </c>
      <c r="B119" s="66" t="s">
        <v>140</v>
      </c>
      <c r="C119" s="86">
        <f t="shared" si="26"/>
        <v>0.10602369344921314</v>
      </c>
      <c r="D119" s="86">
        <f t="shared" si="26"/>
        <v>19.1762350381623</v>
      </c>
      <c r="E119" s="86">
        <f t="shared" si="26"/>
        <v>-9.2625749704032003</v>
      </c>
      <c r="F119" s="86">
        <f t="shared" si="26"/>
        <v>-6.6778027123208954</v>
      </c>
      <c r="G119" s="86">
        <f t="shared" si="26"/>
        <v>-3.3418810488874193</v>
      </c>
      <c r="H119" s="66" t="s">
        <v>140</v>
      </c>
      <c r="I119" s="66" t="s">
        <v>70</v>
      </c>
      <c r="J119" s="66" t="s">
        <v>70</v>
      </c>
      <c r="K119" s="66" t="s">
        <v>70</v>
      </c>
      <c r="L119" s="66" t="s">
        <v>70</v>
      </c>
      <c r="M119" s="66" t="s">
        <v>70</v>
      </c>
    </row>
    <row r="120" spans="1:13" s="94" customFormat="1" ht="14.5" customHeight="1">
      <c r="A120" s="39" t="s">
        <v>7</v>
      </c>
      <c r="B120" s="110" t="s">
        <v>140</v>
      </c>
      <c r="C120" s="87">
        <f t="shared" si="26"/>
        <v>-0.88553663465215315</v>
      </c>
      <c r="D120" s="87">
        <f t="shared" si="26"/>
        <v>-2.8869475399355515</v>
      </c>
      <c r="E120" s="87">
        <f t="shared" si="26"/>
        <v>1.6036510400363184</v>
      </c>
      <c r="F120" s="87">
        <f t="shared" si="26"/>
        <v>-0.17724766468918229</v>
      </c>
      <c r="G120" s="87">
        <f t="shared" si="26"/>
        <v>2.3460807992405623</v>
      </c>
      <c r="H120" s="110" t="s">
        <v>140</v>
      </c>
      <c r="I120" s="110" t="s">
        <v>70</v>
      </c>
      <c r="J120" s="110" t="s">
        <v>70</v>
      </c>
      <c r="K120" s="110" t="s">
        <v>70</v>
      </c>
      <c r="L120" s="110" t="s">
        <v>70</v>
      </c>
      <c r="M120" s="110" t="s">
        <v>70</v>
      </c>
    </row>
    <row r="121" spans="1:13" s="94" customFormat="1" ht="14.5" customHeight="1">
      <c r="A121" s="40" t="s">
        <v>8</v>
      </c>
      <c r="B121" s="66" t="s">
        <v>140</v>
      </c>
      <c r="C121" s="86">
        <f t="shared" si="26"/>
        <v>-0.73275845863347833</v>
      </c>
      <c r="D121" s="86">
        <f t="shared" si="26"/>
        <v>11.668551499114209</v>
      </c>
      <c r="E121" s="86">
        <f t="shared" si="26"/>
        <v>-9.7246441513139814</v>
      </c>
      <c r="F121" s="86">
        <f t="shared" si="26"/>
        <v>-5.4232273890720606E-2</v>
      </c>
      <c r="G121" s="86">
        <f t="shared" si="26"/>
        <v>-1.1569166152760211</v>
      </c>
      <c r="H121" s="66" t="s">
        <v>140</v>
      </c>
      <c r="I121" s="66" t="s">
        <v>70</v>
      </c>
      <c r="J121" s="66" t="s">
        <v>70</v>
      </c>
      <c r="K121" s="66" t="s">
        <v>70</v>
      </c>
      <c r="L121" s="66" t="s">
        <v>70</v>
      </c>
      <c r="M121" s="66" t="s">
        <v>70</v>
      </c>
    </row>
    <row r="122" spans="1:13" s="94" customFormat="1" ht="14.5" customHeight="1">
      <c r="A122" s="39" t="s">
        <v>9</v>
      </c>
      <c r="B122" s="110" t="s">
        <v>140</v>
      </c>
      <c r="C122" s="87" t="s">
        <v>70</v>
      </c>
      <c r="D122" s="87">
        <f t="shared" si="26"/>
        <v>-1.8204176462235147</v>
      </c>
      <c r="E122" s="87">
        <f t="shared" si="26"/>
        <v>-0.76742690796636026</v>
      </c>
      <c r="F122" s="87" t="s">
        <v>70</v>
      </c>
      <c r="G122" s="87">
        <f t="shared" si="26"/>
        <v>2.3881530159832121</v>
      </c>
      <c r="H122" s="110" t="s">
        <v>140</v>
      </c>
      <c r="I122" s="110" t="s">
        <v>70</v>
      </c>
      <c r="J122" s="110" t="s">
        <v>70</v>
      </c>
      <c r="K122" s="110" t="s">
        <v>70</v>
      </c>
      <c r="L122" s="110" t="s">
        <v>70</v>
      </c>
      <c r="M122" s="110" t="s">
        <v>70</v>
      </c>
    </row>
    <row r="123" spans="1:13" s="94" customFormat="1" ht="14.5" customHeight="1">
      <c r="A123" s="40" t="s">
        <v>10</v>
      </c>
      <c r="B123" s="66" t="s">
        <v>140</v>
      </c>
      <c r="C123" s="86">
        <f t="shared" si="26"/>
        <v>-0.47760794144144203</v>
      </c>
      <c r="D123" s="86">
        <f t="shared" si="26"/>
        <v>-5.9172834926418716</v>
      </c>
      <c r="E123" s="86">
        <f t="shared" si="26"/>
        <v>5.9182435750037286</v>
      </c>
      <c r="F123" s="86">
        <f t="shared" si="26"/>
        <v>-0.56074784090409091</v>
      </c>
      <c r="G123" s="86">
        <f t="shared" si="26"/>
        <v>1.0373956999836804</v>
      </c>
      <c r="H123" s="66" t="s">
        <v>140</v>
      </c>
      <c r="I123" s="66" t="s">
        <v>70</v>
      </c>
      <c r="J123" s="66" t="s">
        <v>70</v>
      </c>
      <c r="K123" s="66" t="s">
        <v>70</v>
      </c>
      <c r="L123" s="66" t="s">
        <v>70</v>
      </c>
      <c r="M123" s="66" t="s">
        <v>70</v>
      </c>
    </row>
    <row r="124" spans="1:13" s="94" customFormat="1" ht="14.5" customHeight="1">
      <c r="A124" s="39" t="s">
        <v>11</v>
      </c>
      <c r="B124" s="110" t="s">
        <v>140</v>
      </c>
      <c r="C124" s="87">
        <f t="shared" si="26"/>
        <v>1.3095218487233526</v>
      </c>
      <c r="D124" s="87">
        <f t="shared" si="26"/>
        <v>-0.64454376796948054</v>
      </c>
      <c r="E124" s="87">
        <f t="shared" si="26"/>
        <v>-2.0255283549674488</v>
      </c>
      <c r="F124" s="87">
        <f t="shared" si="26"/>
        <v>1.8185630947373777</v>
      </c>
      <c r="G124" s="87">
        <f t="shared" si="26"/>
        <v>-0.45801282052379655</v>
      </c>
      <c r="H124" s="110" t="s">
        <v>140</v>
      </c>
      <c r="I124" s="110" t="s">
        <v>70</v>
      </c>
      <c r="J124" s="110" t="s">
        <v>70</v>
      </c>
      <c r="K124" s="110" t="s">
        <v>70</v>
      </c>
      <c r="L124" s="110" t="s">
        <v>70</v>
      </c>
      <c r="M124" s="110" t="s">
        <v>70</v>
      </c>
    </row>
    <row r="125" spans="1:13" s="94" customFormat="1" ht="14.5" customHeight="1">
      <c r="A125" s="40" t="s">
        <v>12</v>
      </c>
      <c r="B125" s="66" t="s">
        <v>140</v>
      </c>
      <c r="C125" s="86">
        <f t="shared" si="26"/>
        <v>-1.1711724591476402</v>
      </c>
      <c r="D125" s="86">
        <f t="shared" si="26"/>
        <v>1.6586844324988945</v>
      </c>
      <c r="E125" s="86">
        <f t="shared" si="26"/>
        <v>5.063262184225195</v>
      </c>
      <c r="F125" s="86">
        <f t="shared" si="26"/>
        <v>0.74599339499907069</v>
      </c>
      <c r="G125" s="86">
        <f t="shared" si="26"/>
        <v>-6.2967675525755213</v>
      </c>
      <c r="H125" s="66" t="s">
        <v>140</v>
      </c>
      <c r="I125" s="66" t="s">
        <v>70</v>
      </c>
      <c r="J125" s="66" t="s">
        <v>70</v>
      </c>
      <c r="K125" s="66" t="s">
        <v>70</v>
      </c>
      <c r="L125" s="66" t="s">
        <v>70</v>
      </c>
      <c r="M125" s="66" t="s">
        <v>70</v>
      </c>
    </row>
    <row r="126" spans="1:13" s="94" customFormat="1" ht="14.5" customHeight="1">
      <c r="A126" s="109" t="s">
        <v>41</v>
      </c>
      <c r="B126" s="110" t="s">
        <v>140</v>
      </c>
      <c r="C126" s="87">
        <f t="shared" si="26"/>
        <v>0.16190476190476133</v>
      </c>
      <c r="D126" s="87">
        <f t="shared" si="26"/>
        <v>-1.2289682539682545</v>
      </c>
      <c r="E126" s="87">
        <f t="shared" si="26"/>
        <v>-1.0218253968253954</v>
      </c>
      <c r="F126" s="87">
        <f t="shared" si="26"/>
        <v>1.1285714285714281</v>
      </c>
      <c r="G126" s="87">
        <f t="shared" si="26"/>
        <v>0.96031746031745868</v>
      </c>
      <c r="H126" s="110" t="s">
        <v>140</v>
      </c>
      <c r="I126" s="87">
        <f t="shared" si="26"/>
        <v>-11.12799220161596</v>
      </c>
      <c r="J126" s="87">
        <f t="shared" si="26"/>
        <v>2.5799517903246203</v>
      </c>
      <c r="K126" s="87">
        <f t="shared" si="26"/>
        <v>3.377736266156564</v>
      </c>
      <c r="L126" s="87">
        <f t="shared" si="26"/>
        <v>11.843285925792992</v>
      </c>
      <c r="M126" s="87">
        <f t="shared" si="26"/>
        <v>-6.6729817806582119</v>
      </c>
    </row>
    <row r="127" spans="1:13" s="94" customFormat="1" ht="14.5" customHeight="1">
      <c r="A127" s="40" t="s">
        <v>13</v>
      </c>
      <c r="B127" s="66" t="s">
        <v>140</v>
      </c>
      <c r="C127" s="86">
        <f t="shared" si="26"/>
        <v>0.92686389777377176</v>
      </c>
      <c r="D127" s="86">
        <f t="shared" si="26"/>
        <v>-4.6388727144137221</v>
      </c>
      <c r="E127" s="86">
        <f t="shared" si="26"/>
        <v>3.0232420561170077</v>
      </c>
      <c r="F127" s="86">
        <f t="shared" si="26"/>
        <v>4.7153801976565184</v>
      </c>
      <c r="G127" s="86">
        <f t="shared" si="26"/>
        <v>-4.0266134371335838</v>
      </c>
      <c r="H127" s="66" t="s">
        <v>140</v>
      </c>
      <c r="I127" s="66" t="s">
        <v>70</v>
      </c>
      <c r="J127" s="66" t="s">
        <v>70</v>
      </c>
      <c r="K127" s="66" t="s">
        <v>70</v>
      </c>
      <c r="L127" s="66" t="s">
        <v>70</v>
      </c>
      <c r="M127" s="66" t="s">
        <v>70</v>
      </c>
    </row>
    <row r="128" spans="1:13" s="94" customFormat="1" ht="14.5" customHeight="1">
      <c r="A128" s="39" t="s">
        <v>14</v>
      </c>
      <c r="B128" s="110" t="s">
        <v>140</v>
      </c>
      <c r="C128" s="87">
        <f t="shared" si="26"/>
        <v>-1.2779682865648985</v>
      </c>
      <c r="D128" s="87">
        <f t="shared" si="26"/>
        <v>3.4194482654709688</v>
      </c>
      <c r="E128" s="87">
        <f t="shared" si="26"/>
        <v>-7.8460478184806224</v>
      </c>
      <c r="F128" s="87">
        <f t="shared" si="26"/>
        <v>-0.17031392561879688</v>
      </c>
      <c r="G128" s="87">
        <f t="shared" si="26"/>
        <v>5.8748817651933454</v>
      </c>
      <c r="H128" s="110" t="s">
        <v>140</v>
      </c>
      <c r="I128" s="110" t="s">
        <v>70</v>
      </c>
      <c r="J128" s="110" t="s">
        <v>70</v>
      </c>
      <c r="K128" s="110" t="s">
        <v>70</v>
      </c>
      <c r="L128" s="110" t="s">
        <v>70</v>
      </c>
      <c r="M128" s="110" t="s">
        <v>70</v>
      </c>
    </row>
    <row r="129" spans="1:13" s="94" customFormat="1" ht="14.5" customHeight="1">
      <c r="A129" s="40" t="s">
        <v>15</v>
      </c>
      <c r="B129" s="66" t="s">
        <v>140</v>
      </c>
      <c r="C129" s="86">
        <f t="shared" si="26"/>
        <v>-0.13233784819092431</v>
      </c>
      <c r="D129" s="86">
        <f t="shared" si="26"/>
        <v>0.40828864250711661</v>
      </c>
      <c r="E129" s="86">
        <f t="shared" si="26"/>
        <v>-4.5606325619046242</v>
      </c>
      <c r="F129" s="86">
        <f t="shared" si="26"/>
        <v>1.7555182931236368</v>
      </c>
      <c r="G129" s="86">
        <f t="shared" si="26"/>
        <v>2.5291634744647933</v>
      </c>
      <c r="H129" s="66" t="s">
        <v>140</v>
      </c>
      <c r="I129" s="66" t="s">
        <v>70</v>
      </c>
      <c r="J129" s="66" t="s">
        <v>70</v>
      </c>
      <c r="K129" s="66" t="s">
        <v>70</v>
      </c>
      <c r="L129" s="66" t="s">
        <v>70</v>
      </c>
      <c r="M129" s="66" t="s">
        <v>70</v>
      </c>
    </row>
    <row r="130" spans="1:13" s="94" customFormat="1" ht="14.5" customHeight="1">
      <c r="A130" s="39" t="s">
        <v>16</v>
      </c>
      <c r="B130" s="110" t="s">
        <v>140</v>
      </c>
      <c r="C130" s="87">
        <f t="shared" ref="C130:G132" si="27">C110-C90</f>
        <v>-3.4342591816802326E-2</v>
      </c>
      <c r="D130" s="87">
        <f t="shared" si="27"/>
        <v>0.82553525672690142</v>
      </c>
      <c r="E130" s="87">
        <f t="shared" si="27"/>
        <v>-0.7824702405888484</v>
      </c>
      <c r="F130" s="87">
        <f t="shared" si="27"/>
        <v>0.50041392436563914</v>
      </c>
      <c r="G130" s="87">
        <f t="shared" si="27"/>
        <v>-0.50913634868688362</v>
      </c>
      <c r="H130" s="110" t="s">
        <v>140</v>
      </c>
      <c r="I130" s="110" t="s">
        <v>70</v>
      </c>
      <c r="J130" s="110" t="s">
        <v>70</v>
      </c>
      <c r="K130" s="110" t="s">
        <v>70</v>
      </c>
      <c r="L130" s="110" t="s">
        <v>70</v>
      </c>
      <c r="M130" s="110" t="s">
        <v>70</v>
      </c>
    </row>
    <row r="131" spans="1:13" s="94" customFormat="1" ht="14.5" customHeight="1">
      <c r="A131" s="40" t="s">
        <v>17</v>
      </c>
      <c r="B131" s="66" t="s">
        <v>140</v>
      </c>
      <c r="C131" s="86">
        <f t="shared" si="27"/>
        <v>0.54088813394807111</v>
      </c>
      <c r="D131" s="86">
        <f t="shared" si="27"/>
        <v>-8.3584081533608341</v>
      </c>
      <c r="E131" s="86">
        <f t="shared" si="27"/>
        <v>-0.65760737685027948</v>
      </c>
      <c r="F131" s="86">
        <f t="shared" si="27"/>
        <v>-0.74253821887891291</v>
      </c>
      <c r="G131" s="86">
        <f t="shared" si="27"/>
        <v>9.2176656151419571</v>
      </c>
      <c r="H131" s="66" t="s">
        <v>140</v>
      </c>
      <c r="I131" s="66" t="s">
        <v>70</v>
      </c>
      <c r="J131" s="66" t="s">
        <v>70</v>
      </c>
      <c r="K131" s="66" t="s">
        <v>70</v>
      </c>
      <c r="L131" s="66" t="s">
        <v>70</v>
      </c>
      <c r="M131" s="66" t="s">
        <v>70</v>
      </c>
    </row>
    <row r="132" spans="1:13" s="94" customFormat="1" ht="14.5" customHeight="1">
      <c r="A132" s="39" t="s">
        <v>18</v>
      </c>
      <c r="B132" s="110" t="s">
        <v>140</v>
      </c>
      <c r="C132" s="87">
        <f t="shared" si="27"/>
        <v>0.38590596152672951</v>
      </c>
      <c r="D132" s="87">
        <f t="shared" si="27"/>
        <v>0.7623555140485152</v>
      </c>
      <c r="E132" s="87">
        <f t="shared" si="27"/>
        <v>0.56179986202559462</v>
      </c>
      <c r="F132" s="87">
        <f t="shared" si="27"/>
        <v>-0.57583195280712207</v>
      </c>
      <c r="G132" s="87">
        <f t="shared" si="27"/>
        <v>-1.1342293847937199</v>
      </c>
      <c r="H132" s="110" t="s">
        <v>140</v>
      </c>
      <c r="I132" s="110" t="s">
        <v>70</v>
      </c>
      <c r="J132" s="110" t="s">
        <v>70</v>
      </c>
      <c r="K132" s="110" t="s">
        <v>70</v>
      </c>
      <c r="L132" s="110" t="s">
        <v>70</v>
      </c>
      <c r="M132" s="110" t="s">
        <v>70</v>
      </c>
    </row>
    <row r="133" spans="1:13" s="94" customFormat="1" ht="20.149999999999999" customHeight="1">
      <c r="A133" s="273" t="s">
        <v>144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160</v>
      </c>
      <c r="B3" s="22"/>
    </row>
    <row r="4" spans="1:13" ht="14.5" customHeight="1"/>
    <row r="5" spans="1:13" s="103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103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>B11+B12+B13+B14+B15+B16+B17+B18+B19+B20+B22+B23+B24+B25+B26+B27</f>
        <v>81463</v>
      </c>
      <c r="C9" s="17">
        <v>4161</v>
      </c>
      <c r="D9" s="17">
        <f t="shared" ref="D9:G9" si="0">D11+D12+D13+D14+D15+D16+D17+D18+D19+D20+D22+D23+D24+D25+D26+D27</f>
        <v>30117</v>
      </c>
      <c r="E9" s="17">
        <f t="shared" si="0"/>
        <v>37480</v>
      </c>
      <c r="F9" s="17">
        <v>2903</v>
      </c>
      <c r="G9" s="17">
        <f t="shared" si="0"/>
        <v>6802</v>
      </c>
      <c r="H9" s="17">
        <f>SUM(I9:M9)</f>
        <v>31273</v>
      </c>
      <c r="I9" s="17">
        <v>12572</v>
      </c>
      <c r="J9" s="17">
        <v>2367</v>
      </c>
      <c r="K9" s="17">
        <v>5109</v>
      </c>
      <c r="L9" s="17">
        <v>1987</v>
      </c>
      <c r="M9" s="17">
        <v>9238</v>
      </c>
    </row>
    <row r="10" spans="1:13" ht="14.5" customHeight="1">
      <c r="A10" s="18" t="s">
        <v>19</v>
      </c>
      <c r="B10" s="20">
        <f>SUM(B11:B20)</f>
        <v>79331</v>
      </c>
      <c r="C10" s="20">
        <v>4008</v>
      </c>
      <c r="D10" s="20">
        <f t="shared" ref="D10:G10" si="1">SUM(D11:D20)</f>
        <v>28963</v>
      </c>
      <c r="E10" s="20">
        <f t="shared" si="1"/>
        <v>36971</v>
      </c>
      <c r="F10" s="20">
        <v>2849</v>
      </c>
      <c r="G10" s="19">
        <f t="shared" si="1"/>
        <v>6540</v>
      </c>
      <c r="H10" s="20">
        <f>SUM(I10:M10)</f>
        <v>4733</v>
      </c>
      <c r="I10" s="20">
        <v>1703</v>
      </c>
      <c r="J10" s="20">
        <v>439</v>
      </c>
      <c r="K10" s="20">
        <v>884</v>
      </c>
      <c r="L10" s="20">
        <v>347</v>
      </c>
      <c r="M10" s="19">
        <v>1360</v>
      </c>
    </row>
    <row r="11" spans="1:13" ht="14.5" customHeight="1">
      <c r="A11" s="39" t="s">
        <v>3</v>
      </c>
      <c r="B11" s="11">
        <f>SUM(C11:G11)</f>
        <v>276</v>
      </c>
      <c r="C11" s="17">
        <v>21</v>
      </c>
      <c r="D11" s="17">
        <v>115</v>
      </c>
      <c r="E11" s="17">
        <v>105</v>
      </c>
      <c r="F11" s="17">
        <v>6</v>
      </c>
      <c r="G11" s="17">
        <v>29</v>
      </c>
      <c r="H11" s="7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20">
        <v>365</v>
      </c>
      <c r="C12" s="19" t="s">
        <v>70</v>
      </c>
      <c r="D12" s="19">
        <v>144</v>
      </c>
      <c r="E12" s="19">
        <v>129</v>
      </c>
      <c r="F12" s="19" t="s">
        <v>70</v>
      </c>
      <c r="G12" s="19">
        <v>56</v>
      </c>
      <c r="H12" s="19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1">
        <f t="shared" ref="B13:B27" si="2">SUM(C13:G13)</f>
        <v>5548</v>
      </c>
      <c r="C13" s="17">
        <v>367</v>
      </c>
      <c r="D13" s="17">
        <v>2121</v>
      </c>
      <c r="E13" s="17">
        <v>2438</v>
      </c>
      <c r="F13" s="17">
        <v>293</v>
      </c>
      <c r="G13" s="17">
        <v>329</v>
      </c>
      <c r="H13" s="17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20">
        <v>160</v>
      </c>
      <c r="C14" s="19" t="s">
        <v>70</v>
      </c>
      <c r="D14" s="19">
        <v>59</v>
      </c>
      <c r="E14" s="19">
        <v>60</v>
      </c>
      <c r="F14" s="19" t="s">
        <v>70</v>
      </c>
      <c r="G14" s="19">
        <v>18</v>
      </c>
      <c r="H14" s="19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1">
        <f t="shared" si="2"/>
        <v>23011</v>
      </c>
      <c r="C15" s="17">
        <v>1808</v>
      </c>
      <c r="D15" s="17">
        <v>7967</v>
      </c>
      <c r="E15" s="17">
        <v>10466</v>
      </c>
      <c r="F15" s="17">
        <v>1272</v>
      </c>
      <c r="G15" s="17">
        <v>1498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20">
        <f t="shared" si="2"/>
        <v>4520</v>
      </c>
      <c r="C16" s="19">
        <v>379</v>
      </c>
      <c r="D16" s="19">
        <v>1534</v>
      </c>
      <c r="E16" s="19">
        <v>1832</v>
      </c>
      <c r="F16" s="19">
        <v>323</v>
      </c>
      <c r="G16" s="19">
        <v>452</v>
      </c>
      <c r="H16" s="19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3" ht="14.5" customHeight="1">
      <c r="A17" s="39" t="s">
        <v>9</v>
      </c>
      <c r="B17" s="11">
        <f t="shared" si="2"/>
        <v>7307</v>
      </c>
      <c r="C17" s="17">
        <v>363</v>
      </c>
      <c r="D17" s="17">
        <v>2512</v>
      </c>
      <c r="E17" s="17">
        <v>3735</v>
      </c>
      <c r="F17" s="17">
        <v>99</v>
      </c>
      <c r="G17" s="17">
        <v>598</v>
      </c>
      <c r="H17" s="17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3" ht="14.5" customHeight="1">
      <c r="A18" s="40" t="s">
        <v>10</v>
      </c>
      <c r="B18" s="20">
        <f t="shared" si="2"/>
        <v>14474</v>
      </c>
      <c r="C18" s="19">
        <v>644</v>
      </c>
      <c r="D18" s="19">
        <v>5731</v>
      </c>
      <c r="E18" s="19">
        <v>7040</v>
      </c>
      <c r="F18" s="19">
        <v>397</v>
      </c>
      <c r="G18" s="19">
        <v>662</v>
      </c>
      <c r="H18" s="19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3" ht="14.5" customHeight="1">
      <c r="A19" s="39" t="s">
        <v>11</v>
      </c>
      <c r="B19" s="11">
        <f t="shared" si="2"/>
        <v>21502</v>
      </c>
      <c r="C19" s="17">
        <v>246</v>
      </c>
      <c r="D19" s="17">
        <v>8002</v>
      </c>
      <c r="E19" s="17">
        <v>10079</v>
      </c>
      <c r="F19" s="17">
        <v>413</v>
      </c>
      <c r="G19" s="17">
        <v>2762</v>
      </c>
      <c r="H19" s="17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3" ht="14.5" customHeight="1">
      <c r="A20" s="40" t="s">
        <v>12</v>
      </c>
      <c r="B20" s="20">
        <f t="shared" si="2"/>
        <v>2168</v>
      </c>
      <c r="C20" s="19">
        <v>131</v>
      </c>
      <c r="D20" s="19">
        <v>778</v>
      </c>
      <c r="E20" s="19">
        <v>1087</v>
      </c>
      <c r="F20" s="19">
        <v>36</v>
      </c>
      <c r="G20" s="19">
        <v>136</v>
      </c>
      <c r="H20" s="19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3" ht="14.5" customHeight="1">
      <c r="A21" s="16" t="s">
        <v>41</v>
      </c>
      <c r="B21" s="11">
        <f>SUM(B22:B27)</f>
        <v>2132</v>
      </c>
      <c r="C21" s="11">
        <v>153</v>
      </c>
      <c r="D21" s="11">
        <f t="shared" ref="D21:G21" si="3">SUM(D22:D27)</f>
        <v>1154</v>
      </c>
      <c r="E21" s="11">
        <f t="shared" si="3"/>
        <v>509</v>
      </c>
      <c r="F21" s="11">
        <v>54</v>
      </c>
      <c r="G21" s="11">
        <f t="shared" si="3"/>
        <v>262</v>
      </c>
      <c r="H21" s="11">
        <f>SUM(I21:M21)</f>
        <v>199</v>
      </c>
      <c r="I21" s="11">
        <v>74</v>
      </c>
      <c r="J21" s="11">
        <v>13</v>
      </c>
      <c r="K21" s="11">
        <v>20</v>
      </c>
      <c r="L21" s="11">
        <v>14</v>
      </c>
      <c r="M21" s="11">
        <v>78</v>
      </c>
    </row>
    <row r="22" spans="1:13" ht="14.5" customHeight="1">
      <c r="A22" s="40" t="s">
        <v>13</v>
      </c>
      <c r="B22" s="20">
        <f t="shared" si="2"/>
        <v>535</v>
      </c>
      <c r="C22" s="70">
        <v>51</v>
      </c>
      <c r="D22" s="19">
        <v>276</v>
      </c>
      <c r="E22" s="19">
        <v>128</v>
      </c>
      <c r="F22" s="70">
        <v>9</v>
      </c>
      <c r="G22" s="70">
        <v>71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3" ht="14.5" customHeight="1">
      <c r="A23" s="39" t="s">
        <v>14</v>
      </c>
      <c r="B23" s="11">
        <v>120</v>
      </c>
      <c r="C23" s="17" t="s">
        <v>70</v>
      </c>
      <c r="D23" s="11">
        <v>70</v>
      </c>
      <c r="E23" s="11">
        <v>29</v>
      </c>
      <c r="F23" s="17" t="s">
        <v>70</v>
      </c>
      <c r="G23" s="17">
        <v>14</v>
      </c>
      <c r="H23" s="17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3" ht="14.5" customHeight="1">
      <c r="A24" s="40" t="s">
        <v>15</v>
      </c>
      <c r="B24" s="20">
        <f t="shared" si="2"/>
        <v>185</v>
      </c>
      <c r="C24" s="19">
        <v>10</v>
      </c>
      <c r="D24" s="19">
        <v>90</v>
      </c>
      <c r="E24" s="19">
        <v>27</v>
      </c>
      <c r="F24" s="19">
        <v>10</v>
      </c>
      <c r="G24" s="19">
        <v>48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3" ht="14.5" customHeight="1">
      <c r="A25" s="39" t="s">
        <v>16</v>
      </c>
      <c r="B25" s="11">
        <f t="shared" si="2"/>
        <v>416</v>
      </c>
      <c r="C25" s="17">
        <v>32</v>
      </c>
      <c r="D25" s="17">
        <v>251</v>
      </c>
      <c r="E25" s="17">
        <v>59</v>
      </c>
      <c r="F25" s="17">
        <v>24</v>
      </c>
      <c r="G25" s="17">
        <v>50</v>
      </c>
      <c r="H25" s="17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3" ht="14.5" customHeight="1">
      <c r="A26" s="40" t="s">
        <v>17</v>
      </c>
      <c r="B26" s="20">
        <v>273</v>
      </c>
      <c r="C26" s="19" t="s">
        <v>70</v>
      </c>
      <c r="D26" s="19">
        <v>169</v>
      </c>
      <c r="E26" s="19">
        <v>58</v>
      </c>
      <c r="F26" s="19" t="s">
        <v>70</v>
      </c>
      <c r="G26" s="19">
        <v>27</v>
      </c>
      <c r="H26" s="19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3" ht="14.5" customHeight="1">
      <c r="A27" s="39" t="s">
        <v>18</v>
      </c>
      <c r="B27" s="11">
        <f t="shared" si="2"/>
        <v>603</v>
      </c>
      <c r="C27" s="11">
        <v>39</v>
      </c>
      <c r="D27" s="11">
        <v>298</v>
      </c>
      <c r="E27" s="11">
        <v>208</v>
      </c>
      <c r="F27" s="11">
        <v>6</v>
      </c>
      <c r="G27" s="11">
        <v>52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</row>
    <row r="28" spans="1:13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B31+B32+B33+B34+B35+B36+B37+B38+B39+B40+B42+B43+B44+B45+B46+B47</f>
        <v>98384</v>
      </c>
      <c r="C29" s="17">
        <v>4661</v>
      </c>
      <c r="D29" s="17">
        <f t="shared" ref="D29:H29" si="4">D31+D32+D33+D34+D35+D36+D37+D38+D39+D40+D42+D43+D44+D45+D46+D47</f>
        <v>33864</v>
      </c>
      <c r="E29" s="17">
        <f t="shared" si="4"/>
        <v>46727</v>
      </c>
      <c r="F29" s="17">
        <v>3835</v>
      </c>
      <c r="G29" s="17">
        <v>9297</v>
      </c>
      <c r="H29" s="17">
        <f t="shared" si="4"/>
        <v>9949</v>
      </c>
      <c r="I29" s="17">
        <v>3929</v>
      </c>
      <c r="J29" s="17">
        <v>793</v>
      </c>
      <c r="K29" s="17">
        <v>1982</v>
      </c>
      <c r="L29" s="17">
        <v>829</v>
      </c>
      <c r="M29" s="17">
        <v>2416</v>
      </c>
    </row>
    <row r="30" spans="1:13" ht="14.5" customHeight="1">
      <c r="A30" s="18" t="s">
        <v>19</v>
      </c>
      <c r="B30" s="20">
        <f>SUM(B31:B40)</f>
        <v>95893</v>
      </c>
      <c r="C30" s="20">
        <f t="shared" ref="C30:H30" si="5">SUM(C31:C40)</f>
        <v>4483</v>
      </c>
      <c r="D30" s="20">
        <f t="shared" si="5"/>
        <v>32549</v>
      </c>
      <c r="E30" s="20">
        <f t="shared" si="5"/>
        <v>46161</v>
      </c>
      <c r="F30" s="20">
        <f t="shared" si="5"/>
        <v>3744</v>
      </c>
      <c r="G30" s="19">
        <f t="shared" si="5"/>
        <v>8956</v>
      </c>
      <c r="H30" s="19">
        <f t="shared" si="5"/>
        <v>9666</v>
      </c>
      <c r="I30" s="19">
        <v>3851</v>
      </c>
      <c r="J30" s="19">
        <v>766</v>
      </c>
      <c r="K30" s="19">
        <v>1958</v>
      </c>
      <c r="L30" s="19">
        <v>759</v>
      </c>
      <c r="M30" s="19">
        <v>2332</v>
      </c>
    </row>
    <row r="31" spans="1:13" ht="14.5" customHeight="1">
      <c r="A31" s="39" t="s">
        <v>3</v>
      </c>
      <c r="B31" s="11">
        <f t="shared" ref="B31:B40" si="6">SUM(C31:G31)</f>
        <v>315</v>
      </c>
      <c r="C31" s="17">
        <v>22</v>
      </c>
      <c r="D31" s="17">
        <v>123</v>
      </c>
      <c r="E31" s="17">
        <v>125</v>
      </c>
      <c r="F31" s="17">
        <v>11</v>
      </c>
      <c r="G31" s="17">
        <v>34</v>
      </c>
      <c r="H31" s="11">
        <v>21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3" ht="14.5" customHeight="1">
      <c r="A32" s="40" t="s">
        <v>4</v>
      </c>
      <c r="B32" s="20">
        <f t="shared" si="6"/>
        <v>415</v>
      </c>
      <c r="C32" s="19">
        <v>28</v>
      </c>
      <c r="D32" s="19">
        <v>136</v>
      </c>
      <c r="E32" s="19">
        <v>174</v>
      </c>
      <c r="F32" s="19">
        <v>8</v>
      </c>
      <c r="G32" s="19">
        <v>69</v>
      </c>
      <c r="H32" s="20">
        <v>27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6"/>
        <v>6415</v>
      </c>
      <c r="C33" s="17">
        <v>406</v>
      </c>
      <c r="D33" s="17">
        <v>2496</v>
      </c>
      <c r="E33" s="17">
        <v>2639</v>
      </c>
      <c r="F33" s="17">
        <v>310</v>
      </c>
      <c r="G33" s="17">
        <v>564</v>
      </c>
      <c r="H33" s="11">
        <v>1044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f t="shared" si="6"/>
        <v>218</v>
      </c>
      <c r="C34" s="19">
        <v>16</v>
      </c>
      <c r="D34" s="19">
        <v>74</v>
      </c>
      <c r="E34" s="19">
        <v>102</v>
      </c>
      <c r="F34" s="19">
        <v>7</v>
      </c>
      <c r="G34" s="19">
        <v>19</v>
      </c>
      <c r="H34" s="20">
        <v>14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6"/>
        <v>25995</v>
      </c>
      <c r="C35" s="17">
        <v>1669</v>
      </c>
      <c r="D35" s="17">
        <v>8387</v>
      </c>
      <c r="E35" s="17">
        <v>11874</v>
      </c>
      <c r="F35" s="17">
        <v>1465</v>
      </c>
      <c r="G35" s="17">
        <v>2600</v>
      </c>
      <c r="H35" s="11">
        <v>2212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6"/>
        <v>5427</v>
      </c>
      <c r="C36" s="19">
        <v>371</v>
      </c>
      <c r="D36" s="19">
        <v>2165</v>
      </c>
      <c r="E36" s="19">
        <v>1993</v>
      </c>
      <c r="F36" s="19">
        <v>307</v>
      </c>
      <c r="G36" s="19">
        <v>591</v>
      </c>
      <c r="H36" s="20">
        <v>669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6"/>
        <v>8390</v>
      </c>
      <c r="C37" s="17">
        <v>471</v>
      </c>
      <c r="D37" s="17">
        <v>2552</v>
      </c>
      <c r="E37" s="17">
        <v>4348</v>
      </c>
      <c r="F37" s="17">
        <v>153</v>
      </c>
      <c r="G37" s="17">
        <v>866</v>
      </c>
      <c r="H37" s="11">
        <v>477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f t="shared" si="6"/>
        <v>18856</v>
      </c>
      <c r="C38" s="19">
        <v>664</v>
      </c>
      <c r="D38" s="19">
        <v>6609</v>
      </c>
      <c r="E38" s="19">
        <v>10454</v>
      </c>
      <c r="F38" s="19">
        <v>464</v>
      </c>
      <c r="G38" s="19">
        <v>665</v>
      </c>
      <c r="H38" s="20">
        <v>1995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6"/>
        <v>27224</v>
      </c>
      <c r="C39" s="17">
        <v>693</v>
      </c>
      <c r="D39" s="17">
        <v>9171</v>
      </c>
      <c r="E39" s="17">
        <v>13109</v>
      </c>
      <c r="F39" s="17">
        <v>886</v>
      </c>
      <c r="G39" s="17">
        <v>3365</v>
      </c>
      <c r="H39" s="11">
        <v>3086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6"/>
        <v>2638</v>
      </c>
      <c r="C40" s="19">
        <v>143</v>
      </c>
      <c r="D40" s="19">
        <v>836</v>
      </c>
      <c r="E40" s="19">
        <v>1343</v>
      </c>
      <c r="F40" s="19">
        <v>133</v>
      </c>
      <c r="G40" s="19">
        <v>183</v>
      </c>
      <c r="H40" s="20">
        <v>121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</row>
    <row r="41" spans="1:13" ht="14.5" customHeight="1">
      <c r="A41" s="16" t="s">
        <v>41</v>
      </c>
      <c r="B41" s="11">
        <f>SUM(B42:B47)</f>
        <v>2491</v>
      </c>
      <c r="C41" s="11">
        <f t="shared" ref="C41:H41" si="7">SUM(C42:C47)</f>
        <v>116</v>
      </c>
      <c r="D41" s="11">
        <f t="shared" si="7"/>
        <v>1315</v>
      </c>
      <c r="E41" s="11">
        <f t="shared" si="7"/>
        <v>566</v>
      </c>
      <c r="F41" s="11">
        <f t="shared" si="7"/>
        <v>54</v>
      </c>
      <c r="G41" s="11">
        <f t="shared" si="7"/>
        <v>236</v>
      </c>
      <c r="H41" s="11">
        <f t="shared" si="7"/>
        <v>283</v>
      </c>
      <c r="I41" s="17">
        <v>78</v>
      </c>
      <c r="J41" s="17">
        <v>27</v>
      </c>
      <c r="K41" s="17">
        <v>24</v>
      </c>
      <c r="L41" s="17">
        <v>70</v>
      </c>
      <c r="M41" s="17">
        <v>84</v>
      </c>
    </row>
    <row r="42" spans="1:13" ht="14.5" customHeight="1">
      <c r="A42" s="40" t="s">
        <v>13</v>
      </c>
      <c r="B42" s="20">
        <v>620</v>
      </c>
      <c r="C42" s="70" t="s">
        <v>70</v>
      </c>
      <c r="D42" s="19">
        <v>308</v>
      </c>
      <c r="E42" s="19">
        <v>140</v>
      </c>
      <c r="F42" s="70" t="s">
        <v>70</v>
      </c>
      <c r="G42" s="70" t="s">
        <v>70</v>
      </c>
      <c r="H42" s="19">
        <v>92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v>188</v>
      </c>
      <c r="C43" s="17" t="s">
        <v>70</v>
      </c>
      <c r="D43" s="11">
        <v>122</v>
      </c>
      <c r="E43" s="11">
        <v>34</v>
      </c>
      <c r="F43" s="17" t="s">
        <v>70</v>
      </c>
      <c r="G43" s="17" t="s">
        <v>70</v>
      </c>
      <c r="H43" s="17">
        <v>27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ref="B44:B47" si="8">SUM(C44:G44)</f>
        <v>203</v>
      </c>
      <c r="C44" s="19">
        <v>11</v>
      </c>
      <c r="D44" s="19">
        <v>90</v>
      </c>
      <c r="E44" s="19">
        <v>32</v>
      </c>
      <c r="F44" s="19">
        <v>5</v>
      </c>
      <c r="G44" s="19">
        <v>65</v>
      </c>
      <c r="H44" s="19">
        <v>23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8"/>
        <v>436</v>
      </c>
      <c r="C45" s="17">
        <v>34</v>
      </c>
      <c r="D45" s="17">
        <v>240</v>
      </c>
      <c r="E45" s="17">
        <v>64</v>
      </c>
      <c r="F45" s="17">
        <v>28</v>
      </c>
      <c r="G45" s="17">
        <v>70</v>
      </c>
      <c r="H45" s="17">
        <v>48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8"/>
        <v>322</v>
      </c>
      <c r="C46" s="19">
        <v>16</v>
      </c>
      <c r="D46" s="19">
        <v>174</v>
      </c>
      <c r="E46" s="19">
        <v>80</v>
      </c>
      <c r="F46" s="19">
        <v>11</v>
      </c>
      <c r="G46" s="19">
        <v>41</v>
      </c>
      <c r="H46" s="19">
        <v>30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8"/>
        <v>722</v>
      </c>
      <c r="C47" s="11">
        <v>55</v>
      </c>
      <c r="D47" s="11">
        <v>381</v>
      </c>
      <c r="E47" s="11">
        <v>216</v>
      </c>
      <c r="F47" s="11">
        <v>10</v>
      </c>
      <c r="G47" s="11">
        <v>60</v>
      </c>
      <c r="H47" s="17">
        <v>63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16921</v>
      </c>
      <c r="C49" s="65">
        <f t="shared" ref="C49:M50" si="9">C29-C9</f>
        <v>500</v>
      </c>
      <c r="D49" s="65">
        <f t="shared" si="9"/>
        <v>3747</v>
      </c>
      <c r="E49" s="65">
        <f t="shared" si="9"/>
        <v>9247</v>
      </c>
      <c r="F49" s="65">
        <f t="shared" si="9"/>
        <v>932</v>
      </c>
      <c r="G49" s="65">
        <f t="shared" si="9"/>
        <v>2495</v>
      </c>
      <c r="H49" s="65">
        <f t="shared" si="9"/>
        <v>-21324</v>
      </c>
      <c r="I49" s="65">
        <f t="shared" si="9"/>
        <v>-8643</v>
      </c>
      <c r="J49" s="65">
        <f t="shared" si="9"/>
        <v>-1574</v>
      </c>
      <c r="K49" s="65">
        <f t="shared" si="9"/>
        <v>-3127</v>
      </c>
      <c r="L49" s="65">
        <f t="shared" si="9"/>
        <v>-1158</v>
      </c>
      <c r="M49" s="65">
        <f t="shared" si="9"/>
        <v>-6822</v>
      </c>
    </row>
    <row r="50" spans="1:13" ht="14.5" customHeight="1">
      <c r="A50" s="18" t="s">
        <v>19</v>
      </c>
      <c r="B50" s="36">
        <f t="shared" ref="B50:M65" si="10">B30-B10</f>
        <v>16562</v>
      </c>
      <c r="C50" s="36">
        <f t="shared" si="10"/>
        <v>475</v>
      </c>
      <c r="D50" s="36">
        <f t="shared" si="10"/>
        <v>3586</v>
      </c>
      <c r="E50" s="36">
        <f t="shared" si="10"/>
        <v>9190</v>
      </c>
      <c r="F50" s="36">
        <f t="shared" si="10"/>
        <v>895</v>
      </c>
      <c r="G50" s="66">
        <f t="shared" si="10"/>
        <v>2416</v>
      </c>
      <c r="H50" s="66">
        <f t="shared" si="9"/>
        <v>4933</v>
      </c>
      <c r="I50" s="36">
        <f t="shared" si="9"/>
        <v>2148</v>
      </c>
      <c r="J50" s="36">
        <f t="shared" si="9"/>
        <v>327</v>
      </c>
      <c r="K50" s="36">
        <f t="shared" si="9"/>
        <v>1074</v>
      </c>
      <c r="L50" s="36">
        <f t="shared" si="9"/>
        <v>412</v>
      </c>
      <c r="M50" s="66">
        <f t="shared" si="9"/>
        <v>972</v>
      </c>
    </row>
    <row r="51" spans="1:13" ht="14.5" customHeight="1">
      <c r="A51" s="39" t="s">
        <v>3</v>
      </c>
      <c r="B51" s="35">
        <f t="shared" si="10"/>
        <v>39</v>
      </c>
      <c r="C51" s="65">
        <f t="shared" si="10"/>
        <v>1</v>
      </c>
      <c r="D51" s="65">
        <f t="shared" si="10"/>
        <v>8</v>
      </c>
      <c r="E51" s="65">
        <f t="shared" si="10"/>
        <v>20</v>
      </c>
      <c r="F51" s="65">
        <f t="shared" si="10"/>
        <v>5</v>
      </c>
      <c r="G51" s="65">
        <f t="shared" si="10"/>
        <v>5</v>
      </c>
      <c r="H51" s="71" t="s">
        <v>70</v>
      </c>
      <c r="I51" s="71" t="s">
        <v>70</v>
      </c>
      <c r="J51" s="71" t="s">
        <v>70</v>
      </c>
      <c r="K51" s="71" t="s">
        <v>70</v>
      </c>
      <c r="L51" s="71" t="s">
        <v>70</v>
      </c>
      <c r="M51" s="71" t="s">
        <v>70</v>
      </c>
    </row>
    <row r="52" spans="1:13" ht="14.5" customHeight="1">
      <c r="A52" s="40" t="s">
        <v>4</v>
      </c>
      <c r="B52" s="36">
        <f t="shared" si="10"/>
        <v>50</v>
      </c>
      <c r="C52" s="19" t="s">
        <v>70</v>
      </c>
      <c r="D52" s="66">
        <f t="shared" si="10"/>
        <v>-8</v>
      </c>
      <c r="E52" s="66">
        <f t="shared" si="10"/>
        <v>45</v>
      </c>
      <c r="F52" s="19" t="s">
        <v>70</v>
      </c>
      <c r="G52" s="66">
        <f t="shared" si="10"/>
        <v>13</v>
      </c>
      <c r="H52" s="19" t="s">
        <v>70</v>
      </c>
      <c r="I52" s="19" t="s">
        <v>70</v>
      </c>
      <c r="J52" s="19" t="s">
        <v>70</v>
      </c>
      <c r="K52" s="19" t="s">
        <v>70</v>
      </c>
      <c r="L52" s="19" t="s">
        <v>70</v>
      </c>
      <c r="M52" s="19" t="s">
        <v>70</v>
      </c>
    </row>
    <row r="53" spans="1:13" ht="14.5" customHeight="1">
      <c r="A53" s="39" t="s">
        <v>5</v>
      </c>
      <c r="B53" s="35">
        <f t="shared" si="10"/>
        <v>867</v>
      </c>
      <c r="C53" s="65">
        <f t="shared" si="10"/>
        <v>39</v>
      </c>
      <c r="D53" s="65">
        <f t="shared" si="10"/>
        <v>375</v>
      </c>
      <c r="E53" s="65">
        <f t="shared" si="10"/>
        <v>201</v>
      </c>
      <c r="F53" s="65">
        <f t="shared" si="10"/>
        <v>17</v>
      </c>
      <c r="G53" s="65">
        <f t="shared" si="10"/>
        <v>235</v>
      </c>
      <c r="H53" s="17" t="s">
        <v>70</v>
      </c>
      <c r="I53" s="17" t="s">
        <v>70</v>
      </c>
      <c r="J53" s="17" t="s">
        <v>70</v>
      </c>
      <c r="K53" s="17" t="s">
        <v>70</v>
      </c>
      <c r="L53" s="17" t="s">
        <v>70</v>
      </c>
      <c r="M53" s="17" t="s">
        <v>70</v>
      </c>
    </row>
    <row r="54" spans="1:13" ht="14.5" customHeight="1">
      <c r="A54" s="40" t="s">
        <v>6</v>
      </c>
      <c r="B54" s="36">
        <f t="shared" si="10"/>
        <v>58</v>
      </c>
      <c r="C54" s="19" t="s">
        <v>70</v>
      </c>
      <c r="D54" s="66">
        <f t="shared" si="10"/>
        <v>15</v>
      </c>
      <c r="E54" s="66">
        <f t="shared" si="10"/>
        <v>42</v>
      </c>
      <c r="F54" s="19" t="s">
        <v>70</v>
      </c>
      <c r="G54" s="66">
        <f t="shared" si="10"/>
        <v>1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</row>
    <row r="55" spans="1:13" ht="14.5" customHeight="1">
      <c r="A55" s="39" t="s">
        <v>7</v>
      </c>
      <c r="B55" s="35">
        <f t="shared" si="10"/>
        <v>2984</v>
      </c>
      <c r="C55" s="65">
        <f t="shared" si="10"/>
        <v>-139</v>
      </c>
      <c r="D55" s="65">
        <f t="shared" si="10"/>
        <v>420</v>
      </c>
      <c r="E55" s="65">
        <f t="shared" si="10"/>
        <v>1408</v>
      </c>
      <c r="F55" s="65">
        <f t="shared" si="10"/>
        <v>193</v>
      </c>
      <c r="G55" s="65">
        <f t="shared" si="10"/>
        <v>1102</v>
      </c>
      <c r="H55" s="17" t="s">
        <v>70</v>
      </c>
      <c r="I55" s="17" t="s">
        <v>70</v>
      </c>
      <c r="J55" s="17" t="s">
        <v>70</v>
      </c>
      <c r="K55" s="17" t="s">
        <v>70</v>
      </c>
      <c r="L55" s="17" t="s">
        <v>70</v>
      </c>
      <c r="M55" s="17" t="s">
        <v>70</v>
      </c>
    </row>
    <row r="56" spans="1:13" ht="14.5" customHeight="1">
      <c r="A56" s="40" t="s">
        <v>8</v>
      </c>
      <c r="B56" s="36">
        <f t="shared" si="10"/>
        <v>907</v>
      </c>
      <c r="C56" s="66">
        <f t="shared" si="10"/>
        <v>-8</v>
      </c>
      <c r="D56" s="66">
        <f t="shared" si="10"/>
        <v>631</v>
      </c>
      <c r="E56" s="66">
        <f t="shared" si="10"/>
        <v>161</v>
      </c>
      <c r="F56" s="66">
        <f t="shared" si="10"/>
        <v>-16</v>
      </c>
      <c r="G56" s="66">
        <f t="shared" si="10"/>
        <v>139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</row>
    <row r="57" spans="1:13" ht="14.5" customHeight="1">
      <c r="A57" s="39" t="s">
        <v>9</v>
      </c>
      <c r="B57" s="35">
        <f t="shared" si="10"/>
        <v>1083</v>
      </c>
      <c r="C57" s="65">
        <f t="shared" si="10"/>
        <v>108</v>
      </c>
      <c r="D57" s="65">
        <f t="shared" si="10"/>
        <v>40</v>
      </c>
      <c r="E57" s="65">
        <f t="shared" si="10"/>
        <v>613</v>
      </c>
      <c r="F57" s="65">
        <f t="shared" si="10"/>
        <v>54</v>
      </c>
      <c r="G57" s="65">
        <f t="shared" si="10"/>
        <v>268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70</v>
      </c>
    </row>
    <row r="58" spans="1:13" ht="14.5" customHeight="1">
      <c r="A58" s="40" t="s">
        <v>10</v>
      </c>
      <c r="B58" s="36">
        <f t="shared" si="10"/>
        <v>4382</v>
      </c>
      <c r="C58" s="66">
        <f t="shared" si="10"/>
        <v>20</v>
      </c>
      <c r="D58" s="66">
        <f t="shared" si="10"/>
        <v>878</v>
      </c>
      <c r="E58" s="66">
        <f t="shared" si="10"/>
        <v>3414</v>
      </c>
      <c r="F58" s="66">
        <f t="shared" si="10"/>
        <v>67</v>
      </c>
      <c r="G58" s="66">
        <f t="shared" si="10"/>
        <v>3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</row>
    <row r="59" spans="1:13" ht="14.5" customHeight="1">
      <c r="A59" s="39" t="s">
        <v>11</v>
      </c>
      <c r="B59" s="35">
        <f t="shared" si="10"/>
        <v>5722</v>
      </c>
      <c r="C59" s="65">
        <f t="shared" si="10"/>
        <v>447</v>
      </c>
      <c r="D59" s="65">
        <f t="shared" si="10"/>
        <v>1169</v>
      </c>
      <c r="E59" s="65">
        <f t="shared" si="10"/>
        <v>3030</v>
      </c>
      <c r="F59" s="65">
        <f t="shared" si="10"/>
        <v>473</v>
      </c>
      <c r="G59" s="65">
        <f t="shared" si="10"/>
        <v>603</v>
      </c>
      <c r="H59" s="17" t="s">
        <v>70</v>
      </c>
      <c r="I59" s="17" t="s">
        <v>70</v>
      </c>
      <c r="J59" s="17" t="s">
        <v>70</v>
      </c>
      <c r="K59" s="17" t="s">
        <v>70</v>
      </c>
      <c r="L59" s="17" t="s">
        <v>70</v>
      </c>
      <c r="M59" s="17" t="s">
        <v>70</v>
      </c>
    </row>
    <row r="60" spans="1:13" ht="14.5" customHeight="1">
      <c r="A60" s="40" t="s">
        <v>12</v>
      </c>
      <c r="B60" s="36">
        <f t="shared" si="10"/>
        <v>470</v>
      </c>
      <c r="C60" s="66">
        <f t="shared" si="10"/>
        <v>12</v>
      </c>
      <c r="D60" s="66">
        <f t="shared" si="10"/>
        <v>58</v>
      </c>
      <c r="E60" s="66">
        <f t="shared" si="10"/>
        <v>256</v>
      </c>
      <c r="F60" s="66">
        <f t="shared" si="10"/>
        <v>97</v>
      </c>
      <c r="G60" s="66">
        <f t="shared" si="10"/>
        <v>47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 t="s">
        <v>70</v>
      </c>
    </row>
    <row r="61" spans="1:13" ht="14.5" customHeight="1">
      <c r="A61" s="16" t="s">
        <v>41</v>
      </c>
      <c r="B61" s="35">
        <f t="shared" si="10"/>
        <v>359</v>
      </c>
      <c r="C61" s="65">
        <f t="shared" si="10"/>
        <v>-37</v>
      </c>
      <c r="D61" s="65">
        <f t="shared" si="10"/>
        <v>161</v>
      </c>
      <c r="E61" s="65">
        <f t="shared" si="10"/>
        <v>57</v>
      </c>
      <c r="F61" s="65">
        <f t="shared" si="10"/>
        <v>0</v>
      </c>
      <c r="G61" s="65">
        <f t="shared" si="10"/>
        <v>-26</v>
      </c>
      <c r="H61" s="65">
        <f t="shared" si="10"/>
        <v>84</v>
      </c>
      <c r="I61" s="65">
        <f t="shared" si="10"/>
        <v>4</v>
      </c>
      <c r="J61" s="65">
        <f t="shared" si="10"/>
        <v>14</v>
      </c>
      <c r="K61" s="65">
        <f t="shared" si="10"/>
        <v>4</v>
      </c>
      <c r="L61" s="65">
        <f t="shared" si="10"/>
        <v>56</v>
      </c>
      <c r="M61" s="65">
        <f t="shared" si="10"/>
        <v>6</v>
      </c>
    </row>
    <row r="62" spans="1:13" ht="14.5" customHeight="1">
      <c r="A62" s="40" t="s">
        <v>13</v>
      </c>
      <c r="B62" s="36">
        <f t="shared" si="10"/>
        <v>85</v>
      </c>
      <c r="C62" s="19" t="s">
        <v>70</v>
      </c>
      <c r="D62" s="66">
        <f t="shared" si="10"/>
        <v>32</v>
      </c>
      <c r="E62" s="66">
        <f t="shared" si="10"/>
        <v>12</v>
      </c>
      <c r="F62" s="19" t="s">
        <v>70</v>
      </c>
      <c r="G62" s="19" t="s">
        <v>70</v>
      </c>
      <c r="H62" s="19" t="s">
        <v>70</v>
      </c>
      <c r="I62" s="19" t="s">
        <v>70</v>
      </c>
      <c r="J62" s="19" t="s">
        <v>70</v>
      </c>
      <c r="K62" s="19" t="s">
        <v>70</v>
      </c>
      <c r="L62" s="19" t="s">
        <v>70</v>
      </c>
      <c r="M62" s="19" t="s">
        <v>70</v>
      </c>
    </row>
    <row r="63" spans="1:13" ht="14.5" customHeight="1">
      <c r="A63" s="39" t="s">
        <v>14</v>
      </c>
      <c r="B63" s="35">
        <f t="shared" si="10"/>
        <v>68</v>
      </c>
      <c r="C63" s="65" t="s">
        <v>70</v>
      </c>
      <c r="D63" s="65">
        <f t="shared" si="10"/>
        <v>52</v>
      </c>
      <c r="E63" s="65">
        <f t="shared" si="10"/>
        <v>5</v>
      </c>
      <c r="F63" s="65" t="s">
        <v>70</v>
      </c>
      <c r="G63" s="110" t="s">
        <v>70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</row>
    <row r="64" spans="1:13" ht="14.5" customHeight="1">
      <c r="A64" s="40" t="s">
        <v>15</v>
      </c>
      <c r="B64" s="36">
        <f t="shared" si="10"/>
        <v>18</v>
      </c>
      <c r="C64" s="66">
        <f t="shared" si="10"/>
        <v>1</v>
      </c>
      <c r="D64" s="66">
        <f t="shared" si="10"/>
        <v>0</v>
      </c>
      <c r="E64" s="66">
        <f t="shared" si="10"/>
        <v>5</v>
      </c>
      <c r="F64" s="66">
        <f t="shared" si="10"/>
        <v>-5</v>
      </c>
      <c r="G64" s="66">
        <f t="shared" si="10"/>
        <v>17</v>
      </c>
      <c r="H64" s="19" t="s">
        <v>70</v>
      </c>
      <c r="I64" s="19" t="s">
        <v>70</v>
      </c>
      <c r="J64" s="19" t="s">
        <v>70</v>
      </c>
      <c r="K64" s="19" t="s">
        <v>70</v>
      </c>
      <c r="L64" s="19" t="s">
        <v>70</v>
      </c>
      <c r="M64" s="19" t="s">
        <v>70</v>
      </c>
    </row>
    <row r="65" spans="1:13" ht="14.5" customHeight="1">
      <c r="A65" s="39" t="s">
        <v>16</v>
      </c>
      <c r="B65" s="35">
        <f t="shared" si="10"/>
        <v>20</v>
      </c>
      <c r="C65" s="65">
        <f t="shared" si="10"/>
        <v>2</v>
      </c>
      <c r="D65" s="65">
        <f t="shared" si="10"/>
        <v>-11</v>
      </c>
      <c r="E65" s="65">
        <f t="shared" si="10"/>
        <v>5</v>
      </c>
      <c r="F65" s="65">
        <f t="shared" si="10"/>
        <v>4</v>
      </c>
      <c r="G65" s="65">
        <f t="shared" si="10"/>
        <v>20</v>
      </c>
      <c r="H65" s="17" t="s">
        <v>70</v>
      </c>
      <c r="I65" s="17" t="s">
        <v>70</v>
      </c>
      <c r="J65" s="17" t="s">
        <v>70</v>
      </c>
      <c r="K65" s="17" t="s">
        <v>70</v>
      </c>
      <c r="L65" s="17" t="s">
        <v>70</v>
      </c>
      <c r="M65" s="17" t="s">
        <v>70</v>
      </c>
    </row>
    <row r="66" spans="1:13" ht="14.5" customHeight="1">
      <c r="A66" s="40" t="s">
        <v>17</v>
      </c>
      <c r="B66" s="36">
        <f t="shared" ref="B66:G67" si="11">B46-B26</f>
        <v>49</v>
      </c>
      <c r="C66" s="19" t="s">
        <v>70</v>
      </c>
      <c r="D66" s="66">
        <f t="shared" si="11"/>
        <v>5</v>
      </c>
      <c r="E66" s="66">
        <f t="shared" si="11"/>
        <v>22</v>
      </c>
      <c r="F66" s="19" t="s">
        <v>70</v>
      </c>
      <c r="G66" s="66">
        <f t="shared" si="11"/>
        <v>14</v>
      </c>
      <c r="H66" s="19" t="s">
        <v>70</v>
      </c>
      <c r="I66" s="19" t="s">
        <v>70</v>
      </c>
      <c r="J66" s="19" t="s">
        <v>70</v>
      </c>
      <c r="K66" s="19" t="s">
        <v>70</v>
      </c>
      <c r="L66" s="19" t="s">
        <v>70</v>
      </c>
      <c r="M66" s="19" t="s">
        <v>70</v>
      </c>
    </row>
    <row r="67" spans="1:13" ht="14.5" customHeight="1">
      <c r="A67" s="39" t="s">
        <v>18</v>
      </c>
      <c r="B67" s="35">
        <f t="shared" si="11"/>
        <v>119</v>
      </c>
      <c r="C67" s="65">
        <f t="shared" si="11"/>
        <v>16</v>
      </c>
      <c r="D67" s="65">
        <f t="shared" si="11"/>
        <v>83</v>
      </c>
      <c r="E67" s="65">
        <f t="shared" si="11"/>
        <v>8</v>
      </c>
      <c r="F67" s="65">
        <f t="shared" si="11"/>
        <v>4</v>
      </c>
      <c r="G67" s="65">
        <f t="shared" si="11"/>
        <v>8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</row>
    <row r="68" spans="1:13" s="94" customFormat="1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s="94" customFormat="1"/>
    <row r="70" spans="1:13" s="94" customFormat="1" ht="14.5" customHeight="1">
      <c r="A70" s="233" t="s">
        <v>40</v>
      </c>
      <c r="B70" s="274" t="s">
        <v>48</v>
      </c>
      <c r="C70" s="275"/>
      <c r="D70" s="275"/>
      <c r="E70" s="275"/>
      <c r="F70" s="275"/>
      <c r="G70" s="276"/>
      <c r="H70" s="277" t="s">
        <v>49</v>
      </c>
      <c r="I70" s="275"/>
      <c r="J70" s="275"/>
      <c r="K70" s="275"/>
      <c r="L70" s="275"/>
      <c r="M70" s="276"/>
    </row>
    <row r="71" spans="1:13" s="94" customFormat="1" ht="14.5" customHeight="1">
      <c r="A71" s="265"/>
      <c r="B71" s="233" t="s">
        <v>20</v>
      </c>
      <c r="C71" s="250" t="s">
        <v>50</v>
      </c>
      <c r="D71" s="270"/>
      <c r="E71" s="270"/>
      <c r="F71" s="270"/>
      <c r="G71" s="270"/>
      <c r="H71" s="278" t="s">
        <v>20</v>
      </c>
      <c r="I71" s="270" t="s">
        <v>50</v>
      </c>
      <c r="J71" s="270"/>
      <c r="K71" s="270"/>
      <c r="L71" s="270"/>
      <c r="M71" s="251"/>
    </row>
    <row r="72" spans="1:13" s="94" customFormat="1" ht="34.5">
      <c r="A72" s="234"/>
      <c r="B72" s="234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9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71">
        <v>2011</v>
      </c>
      <c r="C73" s="271"/>
      <c r="D73" s="271"/>
      <c r="E73" s="271"/>
      <c r="F73" s="271"/>
      <c r="G73" s="271"/>
      <c r="H73" s="271">
        <v>2011</v>
      </c>
      <c r="I73" s="271"/>
      <c r="J73" s="271"/>
      <c r="K73" s="271"/>
      <c r="L73" s="271"/>
      <c r="M73" s="271"/>
    </row>
    <row r="74" spans="1:13" s="94" customFormat="1" ht="14.5" customHeight="1">
      <c r="A74" s="21" t="s">
        <v>30</v>
      </c>
      <c r="B74" s="17">
        <f t="shared" ref="B74:G76" si="12">B9*100/$B9</f>
        <v>100</v>
      </c>
      <c r="C74" s="104">
        <f t="shared" si="12"/>
        <v>5.1078403692473886</v>
      </c>
      <c r="D74" s="104">
        <f t="shared" si="12"/>
        <v>36.970158231344293</v>
      </c>
      <c r="E74" s="104">
        <f t="shared" si="12"/>
        <v>46.008617409130522</v>
      </c>
      <c r="F74" s="104">
        <f t="shared" si="12"/>
        <v>3.5635810122386848</v>
      </c>
      <c r="G74" s="104">
        <f t="shared" si="12"/>
        <v>8.3498029780391096</v>
      </c>
      <c r="H74" s="17">
        <f t="shared" ref="H74:M75" si="13">H9*100/$H9</f>
        <v>100</v>
      </c>
      <c r="I74" s="104">
        <f t="shared" si="13"/>
        <v>40.200812202219169</v>
      </c>
      <c r="J74" s="104">
        <f t="shared" si="13"/>
        <v>7.5688293416045793</v>
      </c>
      <c r="K74" s="104">
        <f t="shared" si="13"/>
        <v>16.336776132766285</v>
      </c>
      <c r="L74" s="104">
        <f t="shared" si="13"/>
        <v>6.3537236593866915</v>
      </c>
      <c r="M74" s="104">
        <f t="shared" si="13"/>
        <v>29.539858664023278</v>
      </c>
    </row>
    <row r="75" spans="1:13" s="94" customFormat="1" ht="14.5" customHeight="1">
      <c r="A75" s="18" t="s">
        <v>19</v>
      </c>
      <c r="B75" s="20">
        <f t="shared" si="12"/>
        <v>100</v>
      </c>
      <c r="C75" s="106">
        <f t="shared" si="12"/>
        <v>5.052249435907779</v>
      </c>
      <c r="D75" s="106">
        <f t="shared" si="12"/>
        <v>36.509056989071105</v>
      </c>
      <c r="E75" s="106">
        <f t="shared" si="12"/>
        <v>46.603471530675272</v>
      </c>
      <c r="F75" s="106">
        <f t="shared" si="12"/>
        <v>3.5912820965322512</v>
      </c>
      <c r="G75" s="105">
        <f t="shared" si="12"/>
        <v>8.2439399478135904</v>
      </c>
      <c r="H75" s="20">
        <f t="shared" si="13"/>
        <v>100</v>
      </c>
      <c r="I75" s="105">
        <f t="shared" si="13"/>
        <v>35.981407141347979</v>
      </c>
      <c r="J75" s="105">
        <f t="shared" si="13"/>
        <v>9.2753010775406715</v>
      </c>
      <c r="K75" s="105">
        <f t="shared" si="13"/>
        <v>18.677371645890556</v>
      </c>
      <c r="L75" s="105">
        <f t="shared" si="13"/>
        <v>7.3315022184660892</v>
      </c>
      <c r="M75" s="105">
        <f t="shared" si="13"/>
        <v>28.734417916754701</v>
      </c>
    </row>
    <row r="76" spans="1:13" s="94" customFormat="1" ht="14.5" customHeight="1">
      <c r="A76" s="39" t="s">
        <v>3</v>
      </c>
      <c r="B76" s="11">
        <f t="shared" si="12"/>
        <v>100</v>
      </c>
      <c r="C76" s="104">
        <f t="shared" si="12"/>
        <v>7.6086956521739131</v>
      </c>
      <c r="D76" s="104">
        <f t="shared" si="12"/>
        <v>41.666666666666664</v>
      </c>
      <c r="E76" s="104">
        <f t="shared" si="12"/>
        <v>38.043478260869563</v>
      </c>
      <c r="F76" s="104">
        <f t="shared" si="12"/>
        <v>2.1739130434782608</v>
      </c>
      <c r="G76" s="104">
        <f t="shared" si="12"/>
        <v>10.507246376811594</v>
      </c>
      <c r="H76" s="11" t="s">
        <v>70</v>
      </c>
      <c r="I76" s="71" t="s">
        <v>70</v>
      </c>
      <c r="J76" s="71" t="s">
        <v>70</v>
      </c>
      <c r="K76" s="71" t="s">
        <v>70</v>
      </c>
      <c r="L76" s="71" t="s">
        <v>70</v>
      </c>
      <c r="M76" s="71" t="s">
        <v>70</v>
      </c>
    </row>
    <row r="77" spans="1:13" s="94" customFormat="1" ht="14.5" customHeight="1">
      <c r="A77" s="40" t="s">
        <v>4</v>
      </c>
      <c r="B77" s="20">
        <f t="shared" ref="B77:B92" si="14">B12*100/$B12</f>
        <v>100</v>
      </c>
      <c r="C77" s="20" t="s">
        <v>70</v>
      </c>
      <c r="D77" s="105">
        <f t="shared" ref="D77:E92" si="15">D12*100/$B12</f>
        <v>39.452054794520549</v>
      </c>
      <c r="E77" s="105">
        <f t="shared" si="15"/>
        <v>35.342465753424655</v>
      </c>
      <c r="F77" s="20" t="s">
        <v>70</v>
      </c>
      <c r="G77" s="105">
        <f t="shared" ref="G77:G92" si="16">G12*100/$B12</f>
        <v>15.342465753424657</v>
      </c>
      <c r="H77" s="20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</row>
    <row r="78" spans="1:13" s="94" customFormat="1" ht="14.5" customHeight="1">
      <c r="A78" s="39" t="s">
        <v>5</v>
      </c>
      <c r="B78" s="11">
        <f t="shared" si="14"/>
        <v>100</v>
      </c>
      <c r="C78" s="104">
        <f>C13*100/$B13</f>
        <v>6.6149963950973323</v>
      </c>
      <c r="D78" s="104">
        <f t="shared" si="15"/>
        <v>38.229992790194665</v>
      </c>
      <c r="E78" s="104">
        <f t="shared" si="15"/>
        <v>43.943763518385005</v>
      </c>
      <c r="F78" s="104">
        <f>F13*100/$B13</f>
        <v>5.2811824080749821</v>
      </c>
      <c r="G78" s="104">
        <f t="shared" si="16"/>
        <v>5.9300648882480171</v>
      </c>
      <c r="H78" s="11" t="s">
        <v>70</v>
      </c>
      <c r="I78" s="17" t="s">
        <v>70</v>
      </c>
      <c r="J78" s="17" t="s">
        <v>70</v>
      </c>
      <c r="K78" s="17" t="s">
        <v>70</v>
      </c>
      <c r="L78" s="17" t="s">
        <v>70</v>
      </c>
      <c r="M78" s="17" t="s">
        <v>70</v>
      </c>
    </row>
    <row r="79" spans="1:13" s="94" customFormat="1" ht="14.5" customHeight="1">
      <c r="A79" s="40" t="s">
        <v>6</v>
      </c>
      <c r="B79" s="20">
        <f t="shared" si="14"/>
        <v>100</v>
      </c>
      <c r="C79" s="20" t="s">
        <v>70</v>
      </c>
      <c r="D79" s="105">
        <f t="shared" si="15"/>
        <v>36.875</v>
      </c>
      <c r="E79" s="105">
        <f t="shared" si="15"/>
        <v>37.5</v>
      </c>
      <c r="F79" s="20" t="s">
        <v>70</v>
      </c>
      <c r="G79" s="105">
        <f t="shared" si="16"/>
        <v>11.25</v>
      </c>
      <c r="H79" s="20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</row>
    <row r="80" spans="1:13" s="94" customFormat="1" ht="14.5" customHeight="1">
      <c r="A80" s="39" t="s">
        <v>7</v>
      </c>
      <c r="B80" s="11">
        <f t="shared" si="14"/>
        <v>100</v>
      </c>
      <c r="C80" s="104">
        <f t="shared" ref="C80:C87" si="17">C15*100/$B15</f>
        <v>7.8571118160879578</v>
      </c>
      <c r="D80" s="104">
        <f t="shared" si="15"/>
        <v>34.622571813480512</v>
      </c>
      <c r="E80" s="104">
        <f t="shared" si="15"/>
        <v>45.482595280518012</v>
      </c>
      <c r="F80" s="104">
        <f t="shared" ref="F80:F87" si="18">F15*100/$B15</f>
        <v>5.527791056451262</v>
      </c>
      <c r="G80" s="104">
        <f t="shared" si="16"/>
        <v>6.5099300334622567</v>
      </c>
      <c r="H80" s="11" t="s">
        <v>70</v>
      </c>
      <c r="I80" s="17" t="s">
        <v>70</v>
      </c>
      <c r="J80" s="17" t="s">
        <v>70</v>
      </c>
      <c r="K80" s="17" t="s">
        <v>70</v>
      </c>
      <c r="L80" s="17" t="s">
        <v>70</v>
      </c>
      <c r="M80" s="17" t="s">
        <v>70</v>
      </c>
    </row>
    <row r="81" spans="1:13" s="94" customFormat="1" ht="14.5" customHeight="1">
      <c r="A81" s="40" t="s">
        <v>8</v>
      </c>
      <c r="B81" s="20">
        <f t="shared" si="14"/>
        <v>100</v>
      </c>
      <c r="C81" s="105">
        <f t="shared" si="17"/>
        <v>8.3849557522123899</v>
      </c>
      <c r="D81" s="105">
        <f t="shared" si="15"/>
        <v>33.938053097345133</v>
      </c>
      <c r="E81" s="105">
        <f t="shared" si="15"/>
        <v>40.530973451327434</v>
      </c>
      <c r="F81" s="105">
        <f t="shared" si="18"/>
        <v>7.1460176991150446</v>
      </c>
      <c r="G81" s="105">
        <f t="shared" si="16"/>
        <v>10</v>
      </c>
      <c r="H81" s="20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</row>
    <row r="82" spans="1:13" s="94" customFormat="1" ht="14.5" customHeight="1">
      <c r="A82" s="39" t="s">
        <v>9</v>
      </c>
      <c r="B82" s="11">
        <f t="shared" si="14"/>
        <v>100</v>
      </c>
      <c r="C82" s="104">
        <f t="shared" si="17"/>
        <v>4.9678390584371153</v>
      </c>
      <c r="D82" s="104">
        <f t="shared" si="15"/>
        <v>34.377993704666757</v>
      </c>
      <c r="E82" s="104">
        <f t="shared" si="15"/>
        <v>51.115368824414944</v>
      </c>
      <c r="F82" s="104">
        <f t="shared" si="18"/>
        <v>1.3548651977555768</v>
      </c>
      <c r="G82" s="104">
        <f t="shared" si="16"/>
        <v>8.1839332147256059</v>
      </c>
      <c r="H82" s="11" t="s">
        <v>70</v>
      </c>
      <c r="I82" s="17" t="s">
        <v>70</v>
      </c>
      <c r="J82" s="17" t="s">
        <v>70</v>
      </c>
      <c r="K82" s="17" t="s">
        <v>70</v>
      </c>
      <c r="L82" s="17" t="s">
        <v>70</v>
      </c>
      <c r="M82" s="17" t="s">
        <v>70</v>
      </c>
    </row>
    <row r="83" spans="1:13" s="94" customFormat="1" ht="14.5" customHeight="1">
      <c r="A83" s="40" t="s">
        <v>10</v>
      </c>
      <c r="B83" s="20">
        <f t="shared" si="14"/>
        <v>100</v>
      </c>
      <c r="C83" s="105">
        <f t="shared" si="17"/>
        <v>4.4493574685643225</v>
      </c>
      <c r="D83" s="105">
        <f t="shared" si="15"/>
        <v>39.595136106121323</v>
      </c>
      <c r="E83" s="105">
        <f t="shared" si="15"/>
        <v>48.638938786790106</v>
      </c>
      <c r="F83" s="105">
        <f t="shared" si="18"/>
        <v>2.7428492469255215</v>
      </c>
      <c r="G83" s="105">
        <f t="shared" si="16"/>
        <v>4.5737183915987289</v>
      </c>
      <c r="H83" s="20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</row>
    <row r="84" spans="1:13" s="94" customFormat="1" ht="14.5" customHeight="1">
      <c r="A84" s="39" t="s">
        <v>11</v>
      </c>
      <c r="B84" s="11">
        <f t="shared" si="14"/>
        <v>100</v>
      </c>
      <c r="C84" s="104">
        <f t="shared" si="17"/>
        <v>1.1440796205004187</v>
      </c>
      <c r="D84" s="104">
        <f t="shared" si="15"/>
        <v>37.215142777416055</v>
      </c>
      <c r="E84" s="104">
        <f t="shared" si="15"/>
        <v>46.874709329364713</v>
      </c>
      <c r="F84" s="104">
        <f t="shared" si="18"/>
        <v>1.9207515579946051</v>
      </c>
      <c r="G84" s="104">
        <f t="shared" si="16"/>
        <v>12.845316714724211</v>
      </c>
      <c r="H84" s="11" t="s">
        <v>70</v>
      </c>
      <c r="I84" s="17" t="s">
        <v>70</v>
      </c>
      <c r="J84" s="17" t="s">
        <v>70</v>
      </c>
      <c r="K84" s="17" t="s">
        <v>70</v>
      </c>
      <c r="L84" s="17" t="s">
        <v>70</v>
      </c>
      <c r="M84" s="17" t="s">
        <v>70</v>
      </c>
    </row>
    <row r="85" spans="1:13" s="94" customFormat="1" ht="14.5" customHeight="1">
      <c r="A85" s="40" t="s">
        <v>12</v>
      </c>
      <c r="B85" s="20">
        <f t="shared" si="14"/>
        <v>100</v>
      </c>
      <c r="C85" s="105">
        <f t="shared" si="17"/>
        <v>6.0424354243542435</v>
      </c>
      <c r="D85" s="105">
        <f t="shared" si="15"/>
        <v>35.88560885608856</v>
      </c>
      <c r="E85" s="105">
        <f t="shared" si="15"/>
        <v>50.138376383763834</v>
      </c>
      <c r="F85" s="105">
        <f t="shared" si="18"/>
        <v>1.6605166051660516</v>
      </c>
      <c r="G85" s="105">
        <f t="shared" si="16"/>
        <v>6.2730627306273066</v>
      </c>
      <c r="H85" s="20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</row>
    <row r="86" spans="1:13" s="94" customFormat="1" ht="14.5" customHeight="1">
      <c r="A86" s="109" t="s">
        <v>41</v>
      </c>
      <c r="B86" s="11">
        <f t="shared" si="14"/>
        <v>100</v>
      </c>
      <c r="C86" s="62">
        <f t="shared" si="17"/>
        <v>7.176360225140713</v>
      </c>
      <c r="D86" s="62">
        <f t="shared" si="15"/>
        <v>54.127579737335836</v>
      </c>
      <c r="E86" s="62">
        <f t="shared" si="15"/>
        <v>23.874296435272043</v>
      </c>
      <c r="F86" s="62">
        <f t="shared" si="18"/>
        <v>2.5328330206378986</v>
      </c>
      <c r="G86" s="62">
        <f t="shared" si="16"/>
        <v>12.288930581613508</v>
      </c>
      <c r="H86" s="11">
        <f t="shared" ref="H86:M86" si="19">H21*100/$H21</f>
        <v>100</v>
      </c>
      <c r="I86" s="104">
        <f t="shared" si="19"/>
        <v>37.185929648241206</v>
      </c>
      <c r="J86" s="104">
        <f t="shared" si="19"/>
        <v>6.5326633165829149</v>
      </c>
      <c r="K86" s="104">
        <f t="shared" si="19"/>
        <v>10.050251256281408</v>
      </c>
      <c r="L86" s="104">
        <f t="shared" si="19"/>
        <v>7.0351758793969852</v>
      </c>
      <c r="M86" s="104">
        <f t="shared" si="19"/>
        <v>39.195979899497488</v>
      </c>
    </row>
    <row r="87" spans="1:13" s="94" customFormat="1" ht="14.5" customHeight="1">
      <c r="A87" s="40" t="s">
        <v>13</v>
      </c>
      <c r="B87" s="20">
        <f t="shared" si="14"/>
        <v>100</v>
      </c>
      <c r="C87" s="105">
        <f t="shared" si="17"/>
        <v>9.5327102803738324</v>
      </c>
      <c r="D87" s="105">
        <f t="shared" si="15"/>
        <v>51.588785046728972</v>
      </c>
      <c r="E87" s="105">
        <f t="shared" si="15"/>
        <v>23.925233644859812</v>
      </c>
      <c r="F87" s="105">
        <f t="shared" si="18"/>
        <v>1.6822429906542056</v>
      </c>
      <c r="G87" s="105">
        <f t="shared" si="16"/>
        <v>13.271028037383177</v>
      </c>
      <c r="H87" s="20" t="s">
        <v>70</v>
      </c>
      <c r="I87" s="19" t="s">
        <v>70</v>
      </c>
      <c r="J87" s="19" t="s">
        <v>70</v>
      </c>
      <c r="K87" s="19" t="s">
        <v>70</v>
      </c>
      <c r="L87" s="19" t="s">
        <v>70</v>
      </c>
      <c r="M87" s="19" t="s">
        <v>70</v>
      </c>
    </row>
    <row r="88" spans="1:13" s="94" customFormat="1" ht="14.5" customHeight="1">
      <c r="A88" s="39" t="s">
        <v>14</v>
      </c>
      <c r="B88" s="11">
        <f t="shared" si="14"/>
        <v>100</v>
      </c>
      <c r="C88" s="11" t="s">
        <v>70</v>
      </c>
      <c r="D88" s="104">
        <f t="shared" si="15"/>
        <v>58.333333333333336</v>
      </c>
      <c r="E88" s="104">
        <f t="shared" si="15"/>
        <v>24.166666666666668</v>
      </c>
      <c r="F88" s="11" t="s">
        <v>70</v>
      </c>
      <c r="G88" s="104">
        <f t="shared" si="16"/>
        <v>11.666666666666666</v>
      </c>
      <c r="H88" s="11" t="s">
        <v>70</v>
      </c>
      <c r="I88" s="17" t="s">
        <v>70</v>
      </c>
      <c r="J88" s="17" t="s">
        <v>70</v>
      </c>
      <c r="K88" s="17" t="s">
        <v>70</v>
      </c>
      <c r="L88" s="17" t="s">
        <v>70</v>
      </c>
      <c r="M88" s="17" t="s">
        <v>70</v>
      </c>
    </row>
    <row r="89" spans="1:13" s="94" customFormat="1" ht="14.5" customHeight="1">
      <c r="A89" s="40" t="s">
        <v>15</v>
      </c>
      <c r="B89" s="20">
        <f t="shared" si="14"/>
        <v>100</v>
      </c>
      <c r="C89" s="105">
        <f>C24*100/$B24</f>
        <v>5.4054054054054053</v>
      </c>
      <c r="D89" s="105">
        <f t="shared" si="15"/>
        <v>48.648648648648646</v>
      </c>
      <c r="E89" s="105">
        <f t="shared" si="15"/>
        <v>14.594594594594595</v>
      </c>
      <c r="F89" s="105">
        <f>F24*100/$B24</f>
        <v>5.4054054054054053</v>
      </c>
      <c r="G89" s="105">
        <f t="shared" si="16"/>
        <v>25.945945945945947</v>
      </c>
      <c r="H89" s="20" t="s">
        <v>70</v>
      </c>
      <c r="I89" s="19" t="s">
        <v>70</v>
      </c>
      <c r="J89" s="19" t="s">
        <v>70</v>
      </c>
      <c r="K89" s="19" t="s">
        <v>70</v>
      </c>
      <c r="L89" s="19" t="s">
        <v>70</v>
      </c>
      <c r="M89" s="19" t="s">
        <v>70</v>
      </c>
    </row>
    <row r="90" spans="1:13" s="94" customFormat="1" ht="14.5" customHeight="1">
      <c r="A90" s="39" t="s">
        <v>16</v>
      </c>
      <c r="B90" s="11">
        <f t="shared" si="14"/>
        <v>100</v>
      </c>
      <c r="C90" s="104">
        <f>C25*100/$B25</f>
        <v>7.6923076923076925</v>
      </c>
      <c r="D90" s="104">
        <f t="shared" si="15"/>
        <v>60.33653846153846</v>
      </c>
      <c r="E90" s="104">
        <f t="shared" si="15"/>
        <v>14.182692307692308</v>
      </c>
      <c r="F90" s="104">
        <f>F25*100/$B25</f>
        <v>5.7692307692307692</v>
      </c>
      <c r="G90" s="104">
        <f t="shared" si="16"/>
        <v>12.01923076923077</v>
      </c>
      <c r="H90" s="11" t="s">
        <v>70</v>
      </c>
      <c r="I90" s="17" t="s">
        <v>70</v>
      </c>
      <c r="J90" s="17" t="s">
        <v>70</v>
      </c>
      <c r="K90" s="17" t="s">
        <v>70</v>
      </c>
      <c r="L90" s="17" t="s">
        <v>70</v>
      </c>
      <c r="M90" s="17" t="s">
        <v>70</v>
      </c>
    </row>
    <row r="91" spans="1:13" s="94" customFormat="1" ht="14.5" customHeight="1">
      <c r="A91" s="40" t="s">
        <v>17</v>
      </c>
      <c r="B91" s="20">
        <f t="shared" si="14"/>
        <v>100</v>
      </c>
      <c r="C91" s="20" t="s">
        <v>70</v>
      </c>
      <c r="D91" s="105">
        <f t="shared" si="15"/>
        <v>61.904761904761905</v>
      </c>
      <c r="E91" s="105">
        <f t="shared" si="15"/>
        <v>21.245421245421245</v>
      </c>
      <c r="F91" s="20" t="s">
        <v>70</v>
      </c>
      <c r="G91" s="105">
        <f t="shared" si="16"/>
        <v>9.8901098901098905</v>
      </c>
      <c r="H91" s="20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</row>
    <row r="92" spans="1:13" s="94" customFormat="1" ht="14.5" customHeight="1">
      <c r="A92" s="39" t="s">
        <v>18</v>
      </c>
      <c r="B92" s="11">
        <f t="shared" si="14"/>
        <v>100</v>
      </c>
      <c r="C92" s="62">
        <f>C27*100/$B27</f>
        <v>6.4676616915422889</v>
      </c>
      <c r="D92" s="62">
        <f t="shared" si="15"/>
        <v>49.419568822553899</v>
      </c>
      <c r="E92" s="62">
        <f t="shared" si="15"/>
        <v>34.494195688225538</v>
      </c>
      <c r="F92" s="62">
        <f>F27*100/$B27</f>
        <v>0.99502487562189057</v>
      </c>
      <c r="G92" s="62">
        <f t="shared" si="16"/>
        <v>8.6235489220563846</v>
      </c>
      <c r="H92" s="11" t="s">
        <v>70</v>
      </c>
      <c r="I92" s="17" t="s">
        <v>70</v>
      </c>
      <c r="J92" s="17" t="s">
        <v>70</v>
      </c>
      <c r="K92" s="17" t="s">
        <v>70</v>
      </c>
      <c r="L92" s="17" t="s">
        <v>70</v>
      </c>
      <c r="M92" s="17" t="s">
        <v>70</v>
      </c>
    </row>
    <row r="93" spans="1:13" s="94" customFormat="1" ht="14.5" customHeight="1">
      <c r="A93" s="67"/>
      <c r="B93" s="271">
        <v>2015</v>
      </c>
      <c r="C93" s="271"/>
      <c r="D93" s="271"/>
      <c r="E93" s="271"/>
      <c r="F93" s="271"/>
      <c r="G93" s="271"/>
      <c r="H93" s="271">
        <v>2015</v>
      </c>
      <c r="I93" s="271"/>
      <c r="J93" s="271"/>
      <c r="K93" s="271"/>
      <c r="L93" s="271"/>
      <c r="M93" s="271"/>
    </row>
    <row r="94" spans="1:13" s="94" customFormat="1" ht="14.5" customHeight="1">
      <c r="A94" s="21" t="s">
        <v>30</v>
      </c>
      <c r="B94" s="17">
        <f t="shared" ref="B94:G106" si="20">B29*100/$B29</f>
        <v>100</v>
      </c>
      <c r="C94" s="104">
        <f t="shared" si="20"/>
        <v>4.737558952675232</v>
      </c>
      <c r="D94" s="104">
        <f t="shared" si="20"/>
        <v>34.420230931858839</v>
      </c>
      <c r="E94" s="104">
        <f t="shared" si="20"/>
        <v>47.494511302650835</v>
      </c>
      <c r="F94" s="104">
        <f t="shared" si="20"/>
        <v>3.8979915433403804</v>
      </c>
      <c r="G94" s="104">
        <f t="shared" si="20"/>
        <v>9.4497072694747111</v>
      </c>
      <c r="H94" s="17">
        <f t="shared" ref="H94:M95" si="21">H29*100/$H29</f>
        <v>100</v>
      </c>
      <c r="I94" s="104">
        <f t="shared" si="21"/>
        <v>39.491406171474523</v>
      </c>
      <c r="J94" s="104">
        <f t="shared" si="21"/>
        <v>7.9706503166147353</v>
      </c>
      <c r="K94" s="104">
        <f t="shared" si="21"/>
        <v>19.921600160820184</v>
      </c>
      <c r="L94" s="104">
        <f t="shared" si="21"/>
        <v>8.3324957282138907</v>
      </c>
      <c r="M94" s="104">
        <f t="shared" si="21"/>
        <v>24.283847622876671</v>
      </c>
    </row>
    <row r="95" spans="1:13" s="94" customFormat="1" ht="14.5" customHeight="1">
      <c r="A95" s="18" t="s">
        <v>19</v>
      </c>
      <c r="B95" s="20">
        <f t="shared" si="20"/>
        <v>100</v>
      </c>
      <c r="C95" s="106">
        <f t="shared" si="20"/>
        <v>4.6750023463652193</v>
      </c>
      <c r="D95" s="106">
        <f t="shared" si="20"/>
        <v>33.943040680758763</v>
      </c>
      <c r="E95" s="106">
        <f t="shared" si="20"/>
        <v>48.138028844649767</v>
      </c>
      <c r="F95" s="106">
        <f t="shared" si="20"/>
        <v>3.904351725360558</v>
      </c>
      <c r="G95" s="105">
        <f t="shared" si="20"/>
        <v>9.3395764028656938</v>
      </c>
      <c r="H95" s="19">
        <f t="shared" si="21"/>
        <v>100</v>
      </c>
      <c r="I95" s="105">
        <f t="shared" si="21"/>
        <v>39.840678667494309</v>
      </c>
      <c r="J95" s="105">
        <f t="shared" si="21"/>
        <v>7.9246844609973097</v>
      </c>
      <c r="K95" s="105">
        <f t="shared" si="21"/>
        <v>20.256569418580593</v>
      </c>
      <c r="L95" s="105">
        <f t="shared" si="21"/>
        <v>7.852265673494724</v>
      </c>
      <c r="M95" s="105">
        <f t="shared" si="21"/>
        <v>24.125801779433065</v>
      </c>
    </row>
    <row r="96" spans="1:13" s="94" customFormat="1" ht="14.5" customHeight="1">
      <c r="A96" s="39" t="s">
        <v>3</v>
      </c>
      <c r="B96" s="11">
        <f t="shared" si="20"/>
        <v>100</v>
      </c>
      <c r="C96" s="104">
        <f t="shared" si="20"/>
        <v>6.9841269841269842</v>
      </c>
      <c r="D96" s="104">
        <f t="shared" si="20"/>
        <v>39.047619047619051</v>
      </c>
      <c r="E96" s="104">
        <f t="shared" si="20"/>
        <v>39.682539682539684</v>
      </c>
      <c r="F96" s="104">
        <f t="shared" si="20"/>
        <v>3.4920634920634921</v>
      </c>
      <c r="G96" s="104">
        <f t="shared" si="20"/>
        <v>10.793650793650794</v>
      </c>
      <c r="H96" s="11">
        <f t="shared" ref="H96:H112" si="22">H31*100/$H31</f>
        <v>100</v>
      </c>
      <c r="I96" s="71" t="s">
        <v>70</v>
      </c>
      <c r="J96" s="71" t="s">
        <v>70</v>
      </c>
      <c r="K96" s="71" t="s">
        <v>70</v>
      </c>
      <c r="L96" s="71" t="s">
        <v>70</v>
      </c>
      <c r="M96" s="71" t="s">
        <v>70</v>
      </c>
    </row>
    <row r="97" spans="1:13" s="94" customFormat="1" ht="14.5" customHeight="1">
      <c r="A97" s="40" t="s">
        <v>4</v>
      </c>
      <c r="B97" s="20">
        <f t="shared" si="20"/>
        <v>100</v>
      </c>
      <c r="C97" s="105">
        <f t="shared" si="20"/>
        <v>6.7469879518072293</v>
      </c>
      <c r="D97" s="105">
        <f t="shared" si="20"/>
        <v>32.7710843373494</v>
      </c>
      <c r="E97" s="105">
        <f t="shared" si="20"/>
        <v>41.927710843373497</v>
      </c>
      <c r="F97" s="105">
        <f t="shared" si="20"/>
        <v>1.927710843373494</v>
      </c>
      <c r="G97" s="105">
        <f t="shared" si="20"/>
        <v>16.626506024096386</v>
      </c>
      <c r="H97" s="20">
        <f t="shared" si="22"/>
        <v>100</v>
      </c>
      <c r="I97" s="19" t="s">
        <v>70</v>
      </c>
      <c r="J97" s="19" t="s">
        <v>70</v>
      </c>
      <c r="K97" s="19" t="s">
        <v>70</v>
      </c>
      <c r="L97" s="19" t="s">
        <v>70</v>
      </c>
      <c r="M97" s="19" t="s">
        <v>70</v>
      </c>
    </row>
    <row r="98" spans="1:13" s="94" customFormat="1" ht="14.5" customHeight="1">
      <c r="A98" s="39" t="s">
        <v>5</v>
      </c>
      <c r="B98" s="11">
        <f t="shared" si="20"/>
        <v>100</v>
      </c>
      <c r="C98" s="104">
        <f t="shared" si="20"/>
        <v>6.3289166017147309</v>
      </c>
      <c r="D98" s="104">
        <f t="shared" si="20"/>
        <v>38.908807482462976</v>
      </c>
      <c r="E98" s="104">
        <f t="shared" si="20"/>
        <v>41.137957911145755</v>
      </c>
      <c r="F98" s="104">
        <f t="shared" si="20"/>
        <v>4.832424006235386</v>
      </c>
      <c r="G98" s="104">
        <f t="shared" si="20"/>
        <v>8.7918939984411537</v>
      </c>
      <c r="H98" s="11">
        <f t="shared" si="22"/>
        <v>100</v>
      </c>
      <c r="I98" s="17" t="s">
        <v>70</v>
      </c>
      <c r="J98" s="17" t="s">
        <v>70</v>
      </c>
      <c r="K98" s="17" t="s">
        <v>70</v>
      </c>
      <c r="L98" s="17" t="s">
        <v>70</v>
      </c>
      <c r="M98" s="17" t="s">
        <v>70</v>
      </c>
    </row>
    <row r="99" spans="1:13" s="94" customFormat="1" ht="14.5" customHeight="1">
      <c r="A99" s="40" t="s">
        <v>6</v>
      </c>
      <c r="B99" s="20">
        <f t="shared" si="20"/>
        <v>100</v>
      </c>
      <c r="C99" s="105">
        <f t="shared" si="20"/>
        <v>7.3394495412844041</v>
      </c>
      <c r="D99" s="105">
        <f t="shared" si="20"/>
        <v>33.944954128440365</v>
      </c>
      <c r="E99" s="105">
        <f t="shared" si="20"/>
        <v>46.788990825688074</v>
      </c>
      <c r="F99" s="105">
        <f t="shared" si="20"/>
        <v>3.2110091743119265</v>
      </c>
      <c r="G99" s="105">
        <f t="shared" si="20"/>
        <v>8.7155963302752291</v>
      </c>
      <c r="H99" s="20">
        <f t="shared" si="22"/>
        <v>100</v>
      </c>
      <c r="I99" s="19" t="s">
        <v>70</v>
      </c>
      <c r="J99" s="19" t="s">
        <v>70</v>
      </c>
      <c r="K99" s="19" t="s">
        <v>70</v>
      </c>
      <c r="L99" s="19" t="s">
        <v>70</v>
      </c>
      <c r="M99" s="19" t="s">
        <v>70</v>
      </c>
    </row>
    <row r="100" spans="1:13" s="94" customFormat="1" ht="14.5" customHeight="1">
      <c r="A100" s="39" t="s">
        <v>7</v>
      </c>
      <c r="B100" s="11">
        <f t="shared" si="20"/>
        <v>100</v>
      </c>
      <c r="C100" s="104">
        <f t="shared" si="20"/>
        <v>6.4204654741296405</v>
      </c>
      <c r="D100" s="104">
        <f t="shared" si="20"/>
        <v>32.263896903250625</v>
      </c>
      <c r="E100" s="104">
        <f t="shared" si="20"/>
        <v>45.678015002885168</v>
      </c>
      <c r="F100" s="104">
        <f t="shared" si="20"/>
        <v>5.6356991729178691</v>
      </c>
      <c r="G100" s="104">
        <f t="shared" si="20"/>
        <v>10.001923446816695</v>
      </c>
      <c r="H100" s="11">
        <f t="shared" si="22"/>
        <v>100</v>
      </c>
      <c r="I100" s="17" t="s">
        <v>70</v>
      </c>
      <c r="J100" s="17" t="s">
        <v>70</v>
      </c>
      <c r="K100" s="17" t="s">
        <v>70</v>
      </c>
      <c r="L100" s="17" t="s">
        <v>70</v>
      </c>
      <c r="M100" s="17" t="s">
        <v>70</v>
      </c>
    </row>
    <row r="101" spans="1:13" s="94" customFormat="1" ht="14.5" customHeight="1">
      <c r="A101" s="40" t="s">
        <v>8</v>
      </c>
      <c r="B101" s="20">
        <f t="shared" si="20"/>
        <v>100</v>
      </c>
      <c r="C101" s="105">
        <f t="shared" si="20"/>
        <v>6.8361894232541003</v>
      </c>
      <c r="D101" s="105">
        <f t="shared" si="20"/>
        <v>39.893126957803574</v>
      </c>
      <c r="E101" s="105">
        <f t="shared" si="20"/>
        <v>36.723788465081995</v>
      </c>
      <c r="F101" s="105">
        <f t="shared" si="20"/>
        <v>5.6569006817763032</v>
      </c>
      <c r="G101" s="105">
        <f t="shared" si="20"/>
        <v>10.889994472084025</v>
      </c>
      <c r="H101" s="20">
        <f t="shared" si="22"/>
        <v>100</v>
      </c>
      <c r="I101" s="19" t="s">
        <v>70</v>
      </c>
      <c r="J101" s="19" t="s">
        <v>70</v>
      </c>
      <c r="K101" s="19" t="s">
        <v>70</v>
      </c>
      <c r="L101" s="19" t="s">
        <v>70</v>
      </c>
      <c r="M101" s="19" t="s">
        <v>70</v>
      </c>
    </row>
    <row r="102" spans="1:13" s="94" customFormat="1" ht="14.5" customHeight="1">
      <c r="A102" s="39" t="s">
        <v>9</v>
      </c>
      <c r="B102" s="11">
        <f t="shared" si="20"/>
        <v>100</v>
      </c>
      <c r="C102" s="104">
        <f t="shared" si="20"/>
        <v>5.6138259833134683</v>
      </c>
      <c r="D102" s="104">
        <f t="shared" si="20"/>
        <v>30.417163289630512</v>
      </c>
      <c r="E102" s="104">
        <f t="shared" si="20"/>
        <v>51.823599523241953</v>
      </c>
      <c r="F102" s="104">
        <f t="shared" si="20"/>
        <v>1.8235995232419546</v>
      </c>
      <c r="G102" s="104">
        <f t="shared" si="20"/>
        <v>10.321811680572109</v>
      </c>
      <c r="H102" s="11">
        <f t="shared" si="22"/>
        <v>100</v>
      </c>
      <c r="I102" s="17" t="s">
        <v>70</v>
      </c>
      <c r="J102" s="17" t="s">
        <v>70</v>
      </c>
      <c r="K102" s="17" t="s">
        <v>70</v>
      </c>
      <c r="L102" s="17" t="s">
        <v>70</v>
      </c>
      <c r="M102" s="17" t="s">
        <v>70</v>
      </c>
    </row>
    <row r="103" spans="1:13" s="94" customFormat="1" ht="14.5" customHeight="1">
      <c r="A103" s="40" t="s">
        <v>10</v>
      </c>
      <c r="B103" s="20">
        <f t="shared" si="20"/>
        <v>100</v>
      </c>
      <c r="C103" s="105">
        <f t="shared" si="20"/>
        <v>3.5214255409418751</v>
      </c>
      <c r="D103" s="105">
        <f t="shared" si="20"/>
        <v>35.049851506151889</v>
      </c>
      <c r="E103" s="105">
        <f t="shared" si="20"/>
        <v>55.441238862961391</v>
      </c>
      <c r="F103" s="105">
        <f t="shared" si="20"/>
        <v>2.4607551972846839</v>
      </c>
      <c r="G103" s="105">
        <f t="shared" si="20"/>
        <v>3.5267288926601612</v>
      </c>
      <c r="H103" s="20">
        <f t="shared" si="22"/>
        <v>100</v>
      </c>
      <c r="I103" s="19" t="s">
        <v>70</v>
      </c>
      <c r="J103" s="19" t="s">
        <v>70</v>
      </c>
      <c r="K103" s="19" t="s">
        <v>70</v>
      </c>
      <c r="L103" s="19" t="s">
        <v>70</v>
      </c>
      <c r="M103" s="19" t="s">
        <v>70</v>
      </c>
    </row>
    <row r="104" spans="1:13" s="94" customFormat="1" ht="14.5" customHeight="1">
      <c r="A104" s="39" t="s">
        <v>11</v>
      </c>
      <c r="B104" s="11">
        <f t="shared" si="20"/>
        <v>100</v>
      </c>
      <c r="C104" s="104">
        <f t="shared" si="20"/>
        <v>2.5455480458419042</v>
      </c>
      <c r="D104" s="104">
        <f t="shared" si="20"/>
        <v>33.687187775492212</v>
      </c>
      <c r="E104" s="104">
        <f t="shared" si="20"/>
        <v>48.152365559800174</v>
      </c>
      <c r="F104" s="104">
        <f t="shared" si="20"/>
        <v>3.2544813399941228</v>
      </c>
      <c r="G104" s="104">
        <f t="shared" si="20"/>
        <v>12.360417278871584</v>
      </c>
      <c r="H104" s="11">
        <f t="shared" si="22"/>
        <v>100</v>
      </c>
      <c r="I104" s="17" t="s">
        <v>70</v>
      </c>
      <c r="J104" s="17" t="s">
        <v>70</v>
      </c>
      <c r="K104" s="17" t="s">
        <v>70</v>
      </c>
      <c r="L104" s="17" t="s">
        <v>70</v>
      </c>
      <c r="M104" s="17" t="s">
        <v>70</v>
      </c>
    </row>
    <row r="105" spans="1:13" s="94" customFormat="1" ht="14.5" customHeight="1">
      <c r="A105" s="40" t="s">
        <v>12</v>
      </c>
      <c r="B105" s="20">
        <f t="shared" si="20"/>
        <v>100</v>
      </c>
      <c r="C105" s="105">
        <f t="shared" si="20"/>
        <v>5.4207733131159967</v>
      </c>
      <c r="D105" s="105">
        <f t="shared" si="20"/>
        <v>31.690674753601215</v>
      </c>
      <c r="E105" s="105">
        <f t="shared" si="20"/>
        <v>50.90978013646702</v>
      </c>
      <c r="F105" s="105">
        <f t="shared" si="20"/>
        <v>5.0416982562547386</v>
      </c>
      <c r="G105" s="105">
        <f t="shared" si="20"/>
        <v>6.9370735405610313</v>
      </c>
      <c r="H105" s="20">
        <f t="shared" si="22"/>
        <v>100</v>
      </c>
      <c r="I105" s="19" t="s">
        <v>70</v>
      </c>
      <c r="J105" s="19" t="s">
        <v>70</v>
      </c>
      <c r="K105" s="19" t="s">
        <v>70</v>
      </c>
      <c r="L105" s="19" t="s">
        <v>70</v>
      </c>
      <c r="M105" s="19" t="s">
        <v>70</v>
      </c>
    </row>
    <row r="106" spans="1:13" s="94" customFormat="1" ht="14.5" customHeight="1">
      <c r="A106" s="109" t="s">
        <v>41</v>
      </c>
      <c r="B106" s="11">
        <f t="shared" si="20"/>
        <v>100</v>
      </c>
      <c r="C106" s="62">
        <f t="shared" si="20"/>
        <v>4.6567643516659976</v>
      </c>
      <c r="D106" s="62">
        <f t="shared" si="20"/>
        <v>52.7900441589723</v>
      </c>
      <c r="E106" s="62">
        <f t="shared" si="20"/>
        <v>22.72179847450823</v>
      </c>
      <c r="F106" s="62">
        <f t="shared" si="20"/>
        <v>2.1678040947410677</v>
      </c>
      <c r="G106" s="62">
        <f t="shared" si="20"/>
        <v>9.4741067844239257</v>
      </c>
      <c r="H106" s="11">
        <f t="shared" si="22"/>
        <v>100</v>
      </c>
      <c r="I106" s="104">
        <f>I41*100/$H41</f>
        <v>27.561837455830389</v>
      </c>
      <c r="J106" s="104">
        <f>J41*100/$H41</f>
        <v>9.5406360424028271</v>
      </c>
      <c r="K106" s="104">
        <f>K41*100/$H41</f>
        <v>8.4805653710247348</v>
      </c>
      <c r="L106" s="104">
        <f>L41*100/$H41</f>
        <v>24.734982332155479</v>
      </c>
      <c r="M106" s="104">
        <f>M41*100/$H41</f>
        <v>29.681978798586574</v>
      </c>
    </row>
    <row r="107" spans="1:13" s="94" customFormat="1" ht="14.5" customHeight="1">
      <c r="A107" s="40" t="s">
        <v>13</v>
      </c>
      <c r="B107" s="20">
        <f t="shared" ref="B107:B112" si="23">B42*100/$B42</f>
        <v>100</v>
      </c>
      <c r="C107" s="19" t="s">
        <v>70</v>
      </c>
      <c r="D107" s="105">
        <f t="shared" ref="D107:E112" si="24">D42*100/$B42</f>
        <v>49.677419354838712</v>
      </c>
      <c r="E107" s="105">
        <f t="shared" si="24"/>
        <v>22.580645161290324</v>
      </c>
      <c r="F107" s="19" t="s">
        <v>70</v>
      </c>
      <c r="G107" s="19" t="s">
        <v>70</v>
      </c>
      <c r="H107" s="19">
        <f t="shared" si="22"/>
        <v>100</v>
      </c>
      <c r="I107" s="19" t="s">
        <v>70</v>
      </c>
      <c r="J107" s="19" t="s">
        <v>70</v>
      </c>
      <c r="K107" s="19" t="s">
        <v>70</v>
      </c>
      <c r="L107" s="19" t="s">
        <v>70</v>
      </c>
      <c r="M107" s="19" t="s">
        <v>70</v>
      </c>
    </row>
    <row r="108" spans="1:13" s="94" customFormat="1" ht="14.5" customHeight="1">
      <c r="A108" s="39" t="s">
        <v>14</v>
      </c>
      <c r="B108" s="11">
        <f t="shared" si="23"/>
        <v>100</v>
      </c>
      <c r="C108" s="11" t="s">
        <v>70</v>
      </c>
      <c r="D108" s="104">
        <f t="shared" si="24"/>
        <v>64.893617021276597</v>
      </c>
      <c r="E108" s="104">
        <f t="shared" si="24"/>
        <v>18.085106382978722</v>
      </c>
      <c r="F108" s="11" t="s">
        <v>70</v>
      </c>
      <c r="G108" s="11" t="s">
        <v>70</v>
      </c>
      <c r="H108" s="17">
        <f t="shared" si="22"/>
        <v>100</v>
      </c>
      <c r="I108" s="17" t="s">
        <v>70</v>
      </c>
      <c r="J108" s="17" t="s">
        <v>70</v>
      </c>
      <c r="K108" s="17" t="s">
        <v>70</v>
      </c>
      <c r="L108" s="17" t="s">
        <v>70</v>
      </c>
      <c r="M108" s="17" t="s">
        <v>70</v>
      </c>
    </row>
    <row r="109" spans="1:13" s="94" customFormat="1" ht="14.5" customHeight="1">
      <c r="A109" s="40" t="s">
        <v>15</v>
      </c>
      <c r="B109" s="20">
        <f t="shared" si="23"/>
        <v>100</v>
      </c>
      <c r="C109" s="105">
        <f>C44*100/$B44</f>
        <v>5.4187192118226601</v>
      </c>
      <c r="D109" s="105">
        <f t="shared" si="24"/>
        <v>44.334975369458128</v>
      </c>
      <c r="E109" s="105">
        <f t="shared" si="24"/>
        <v>15.763546798029557</v>
      </c>
      <c r="F109" s="105">
        <f t="shared" ref="F109:G112" si="25">F44*100/$B44</f>
        <v>2.4630541871921183</v>
      </c>
      <c r="G109" s="105">
        <f t="shared" si="25"/>
        <v>32.019704433497537</v>
      </c>
      <c r="H109" s="19">
        <f t="shared" si="22"/>
        <v>100</v>
      </c>
      <c r="I109" s="19" t="s">
        <v>70</v>
      </c>
      <c r="J109" s="19" t="s">
        <v>70</v>
      </c>
      <c r="K109" s="19" t="s">
        <v>70</v>
      </c>
      <c r="L109" s="19" t="s">
        <v>70</v>
      </c>
      <c r="M109" s="19" t="s">
        <v>70</v>
      </c>
    </row>
    <row r="110" spans="1:13" s="94" customFormat="1" ht="14.5" customHeight="1">
      <c r="A110" s="39" t="s">
        <v>16</v>
      </c>
      <c r="B110" s="11">
        <f t="shared" si="23"/>
        <v>100</v>
      </c>
      <c r="C110" s="104">
        <f>C45*100/$B45</f>
        <v>7.7981651376146788</v>
      </c>
      <c r="D110" s="104">
        <f t="shared" si="24"/>
        <v>55.045871559633028</v>
      </c>
      <c r="E110" s="104">
        <f t="shared" si="24"/>
        <v>14.678899082568808</v>
      </c>
      <c r="F110" s="104">
        <f t="shared" si="25"/>
        <v>6.4220183486238529</v>
      </c>
      <c r="G110" s="104">
        <f t="shared" si="25"/>
        <v>16.055045871559631</v>
      </c>
      <c r="H110" s="17">
        <f t="shared" si="22"/>
        <v>100</v>
      </c>
      <c r="I110" s="17" t="s">
        <v>70</v>
      </c>
      <c r="J110" s="17" t="s">
        <v>70</v>
      </c>
      <c r="K110" s="17" t="s">
        <v>70</v>
      </c>
      <c r="L110" s="17" t="s">
        <v>70</v>
      </c>
      <c r="M110" s="17" t="s">
        <v>70</v>
      </c>
    </row>
    <row r="111" spans="1:13" s="94" customFormat="1" ht="14.5" customHeight="1">
      <c r="A111" s="40" t="s">
        <v>17</v>
      </c>
      <c r="B111" s="20">
        <f t="shared" si="23"/>
        <v>100</v>
      </c>
      <c r="C111" s="105">
        <f>C46*100/$B46</f>
        <v>4.9689440993788816</v>
      </c>
      <c r="D111" s="105">
        <f t="shared" si="24"/>
        <v>54.037267080745345</v>
      </c>
      <c r="E111" s="105">
        <f t="shared" si="24"/>
        <v>24.844720496894411</v>
      </c>
      <c r="F111" s="105">
        <f t="shared" si="25"/>
        <v>3.4161490683229814</v>
      </c>
      <c r="G111" s="105">
        <f t="shared" si="25"/>
        <v>12.732919254658386</v>
      </c>
      <c r="H111" s="19">
        <f t="shared" si="22"/>
        <v>100</v>
      </c>
      <c r="I111" s="19" t="s">
        <v>70</v>
      </c>
      <c r="J111" s="19" t="s">
        <v>70</v>
      </c>
      <c r="K111" s="19" t="s">
        <v>70</v>
      </c>
      <c r="L111" s="19" t="s">
        <v>70</v>
      </c>
      <c r="M111" s="19" t="s">
        <v>70</v>
      </c>
    </row>
    <row r="112" spans="1:13" s="94" customFormat="1" ht="14.5" customHeight="1">
      <c r="A112" s="39" t="s">
        <v>18</v>
      </c>
      <c r="B112" s="11">
        <f t="shared" si="23"/>
        <v>100</v>
      </c>
      <c r="C112" s="62">
        <f>C47*100/$B47</f>
        <v>7.6177285318559553</v>
      </c>
      <c r="D112" s="62">
        <f t="shared" si="24"/>
        <v>52.770083102493075</v>
      </c>
      <c r="E112" s="62">
        <f t="shared" si="24"/>
        <v>29.916897506925206</v>
      </c>
      <c r="F112" s="62">
        <f t="shared" si="25"/>
        <v>1.3850415512465375</v>
      </c>
      <c r="G112" s="62">
        <f t="shared" si="25"/>
        <v>8.310249307479225</v>
      </c>
      <c r="H112" s="17">
        <f t="shared" si="22"/>
        <v>100</v>
      </c>
      <c r="I112" s="17" t="s">
        <v>70</v>
      </c>
      <c r="J112" s="17" t="s">
        <v>70</v>
      </c>
      <c r="K112" s="17" t="s">
        <v>70</v>
      </c>
      <c r="L112" s="17" t="s">
        <v>70</v>
      </c>
      <c r="M112" s="17" t="s">
        <v>70</v>
      </c>
    </row>
    <row r="113" spans="1:13" s="94" customFormat="1" ht="14.5" customHeight="1">
      <c r="A113" s="67"/>
      <c r="B113" s="271" t="s">
        <v>42</v>
      </c>
      <c r="C113" s="271"/>
      <c r="D113" s="271"/>
      <c r="E113" s="271"/>
      <c r="F113" s="271"/>
      <c r="G113" s="271"/>
      <c r="H113" s="271" t="s">
        <v>42</v>
      </c>
      <c r="I113" s="271"/>
      <c r="J113" s="271"/>
      <c r="K113" s="271"/>
      <c r="L113" s="271"/>
      <c r="M113" s="271"/>
    </row>
    <row r="114" spans="1:13" s="94" customFormat="1" ht="14.5" customHeight="1">
      <c r="A114" s="21" t="s">
        <v>30</v>
      </c>
      <c r="B114" s="159" t="s">
        <v>140</v>
      </c>
      <c r="C114" s="87">
        <f t="shared" ref="C114:M129" si="26">C94-C74</f>
        <v>-0.37028141657215663</v>
      </c>
      <c r="D114" s="87">
        <f t="shared" si="26"/>
        <v>-2.5499272994854536</v>
      </c>
      <c r="E114" s="87">
        <f t="shared" si="26"/>
        <v>1.4858938935203128</v>
      </c>
      <c r="F114" s="87">
        <f t="shared" si="26"/>
        <v>0.33441053110169561</v>
      </c>
      <c r="G114" s="87">
        <f t="shared" si="26"/>
        <v>1.0999042914356014</v>
      </c>
      <c r="H114" s="159" t="s">
        <v>140</v>
      </c>
      <c r="I114" s="87">
        <f t="shared" si="26"/>
        <v>-0.70940603074464548</v>
      </c>
      <c r="J114" s="87">
        <f t="shared" si="26"/>
        <v>0.40182097501015601</v>
      </c>
      <c r="K114" s="87">
        <f t="shared" si="26"/>
        <v>3.5848240280538981</v>
      </c>
      <c r="L114" s="87">
        <f t="shared" si="26"/>
        <v>1.9787720688271992</v>
      </c>
      <c r="M114" s="87">
        <f t="shared" si="26"/>
        <v>-5.256011041146607</v>
      </c>
    </row>
    <row r="115" spans="1:13" s="94" customFormat="1" ht="14.5" customHeight="1">
      <c r="A115" s="18" t="s">
        <v>19</v>
      </c>
      <c r="B115" s="66" t="s">
        <v>140</v>
      </c>
      <c r="C115" s="38">
        <f t="shared" si="26"/>
        <v>-0.3772470895425597</v>
      </c>
      <c r="D115" s="38">
        <f t="shared" si="26"/>
        <v>-2.5660163083123422</v>
      </c>
      <c r="E115" s="38">
        <f t="shared" si="26"/>
        <v>1.5345573139744957</v>
      </c>
      <c r="F115" s="38">
        <f t="shared" si="26"/>
        <v>0.3130696288283068</v>
      </c>
      <c r="G115" s="86">
        <f t="shared" si="26"/>
        <v>1.0956364550521034</v>
      </c>
      <c r="H115" s="66" t="s">
        <v>140</v>
      </c>
      <c r="I115" s="38">
        <f t="shared" si="26"/>
        <v>3.8592715261463297</v>
      </c>
      <c r="J115" s="38">
        <f t="shared" si="26"/>
        <v>-1.3506166165433617</v>
      </c>
      <c r="K115" s="38">
        <f t="shared" si="26"/>
        <v>1.579197772690037</v>
      </c>
      <c r="L115" s="38">
        <f t="shared" si="26"/>
        <v>0.52076345502863486</v>
      </c>
      <c r="M115" s="86">
        <f t="shared" si="26"/>
        <v>-4.6086161373216363</v>
      </c>
    </row>
    <row r="116" spans="1:13" s="94" customFormat="1" ht="14.5" customHeight="1">
      <c r="A116" s="39" t="s">
        <v>3</v>
      </c>
      <c r="B116" s="110" t="s">
        <v>140</v>
      </c>
      <c r="C116" s="87">
        <f t="shared" si="26"/>
        <v>-0.6245686680469289</v>
      </c>
      <c r="D116" s="87">
        <f t="shared" si="26"/>
        <v>-2.6190476190476133</v>
      </c>
      <c r="E116" s="87">
        <f t="shared" si="26"/>
        <v>1.6390614216701209</v>
      </c>
      <c r="F116" s="87">
        <f t="shared" si="26"/>
        <v>1.3181504485852313</v>
      </c>
      <c r="G116" s="87">
        <f t="shared" si="26"/>
        <v>0.28640441683920059</v>
      </c>
      <c r="H116" s="110" t="s">
        <v>140</v>
      </c>
      <c r="I116" s="110" t="s">
        <v>70</v>
      </c>
      <c r="J116" s="110" t="s">
        <v>70</v>
      </c>
      <c r="K116" s="110" t="s">
        <v>70</v>
      </c>
      <c r="L116" s="110" t="s">
        <v>70</v>
      </c>
      <c r="M116" s="110" t="s">
        <v>70</v>
      </c>
    </row>
    <row r="117" spans="1:13" s="94" customFormat="1" ht="14.5" customHeight="1">
      <c r="A117" s="40" t="s">
        <v>4</v>
      </c>
      <c r="B117" s="66" t="s">
        <v>140</v>
      </c>
      <c r="C117" s="19" t="s">
        <v>70</v>
      </c>
      <c r="D117" s="86">
        <f t="shared" si="26"/>
        <v>-6.6809704571711492</v>
      </c>
      <c r="E117" s="86">
        <f t="shared" si="26"/>
        <v>6.5852450899488417</v>
      </c>
      <c r="F117" s="19" t="s">
        <v>70</v>
      </c>
      <c r="G117" s="86">
        <f t="shared" si="26"/>
        <v>1.2840402706717295</v>
      </c>
      <c r="H117" s="66" t="s">
        <v>140</v>
      </c>
      <c r="I117" s="66" t="s">
        <v>70</v>
      </c>
      <c r="J117" s="66" t="s">
        <v>70</v>
      </c>
      <c r="K117" s="66" t="s">
        <v>70</v>
      </c>
      <c r="L117" s="66" t="s">
        <v>70</v>
      </c>
      <c r="M117" s="66" t="s">
        <v>70</v>
      </c>
    </row>
    <row r="118" spans="1:13" s="94" customFormat="1" ht="14.5" customHeight="1">
      <c r="A118" s="39" t="s">
        <v>5</v>
      </c>
      <c r="B118" s="110" t="s">
        <v>140</v>
      </c>
      <c r="C118" s="87">
        <f t="shared" si="26"/>
        <v>-0.28607979338260137</v>
      </c>
      <c r="D118" s="87">
        <f t="shared" si="26"/>
        <v>0.67881469226831115</v>
      </c>
      <c r="E118" s="87">
        <f t="shared" si="26"/>
        <v>-2.8058056072392503</v>
      </c>
      <c r="F118" s="87">
        <f t="shared" si="26"/>
        <v>-0.44875840183959603</v>
      </c>
      <c r="G118" s="87">
        <f t="shared" si="26"/>
        <v>2.8618291101931366</v>
      </c>
      <c r="H118" s="110" t="s">
        <v>140</v>
      </c>
      <c r="I118" s="110" t="s">
        <v>70</v>
      </c>
      <c r="J118" s="110" t="s">
        <v>70</v>
      </c>
      <c r="K118" s="110" t="s">
        <v>70</v>
      </c>
      <c r="L118" s="110" t="s">
        <v>70</v>
      </c>
      <c r="M118" s="110" t="s">
        <v>70</v>
      </c>
    </row>
    <row r="119" spans="1:13" s="94" customFormat="1" ht="14.5" customHeight="1">
      <c r="A119" s="40" t="s">
        <v>6</v>
      </c>
      <c r="B119" s="66" t="s">
        <v>140</v>
      </c>
      <c r="C119" s="19" t="s">
        <v>70</v>
      </c>
      <c r="D119" s="86">
        <f t="shared" si="26"/>
        <v>-2.9300458715596349</v>
      </c>
      <c r="E119" s="86">
        <f t="shared" si="26"/>
        <v>9.2889908256880744</v>
      </c>
      <c r="F119" s="19" t="s">
        <v>70</v>
      </c>
      <c r="G119" s="86">
        <f t="shared" si="26"/>
        <v>-2.5344036697247709</v>
      </c>
      <c r="H119" s="66" t="s">
        <v>140</v>
      </c>
      <c r="I119" s="66" t="s">
        <v>70</v>
      </c>
      <c r="J119" s="66" t="s">
        <v>70</v>
      </c>
      <c r="K119" s="66" t="s">
        <v>70</v>
      </c>
      <c r="L119" s="66" t="s">
        <v>70</v>
      </c>
      <c r="M119" s="66" t="s">
        <v>70</v>
      </c>
    </row>
    <row r="120" spans="1:13" s="94" customFormat="1" ht="14.5" customHeight="1">
      <c r="A120" s="39" t="s">
        <v>7</v>
      </c>
      <c r="B120" s="110" t="s">
        <v>140</v>
      </c>
      <c r="C120" s="87">
        <f t="shared" si="26"/>
        <v>-1.4366463419583173</v>
      </c>
      <c r="D120" s="87">
        <f t="shared" si="26"/>
        <v>-2.3586749102298867</v>
      </c>
      <c r="E120" s="87">
        <f t="shared" si="26"/>
        <v>0.19541972236715566</v>
      </c>
      <c r="F120" s="87">
        <f t="shared" si="26"/>
        <v>0.10790811646660714</v>
      </c>
      <c r="G120" s="87">
        <f t="shared" si="26"/>
        <v>3.4919934133544386</v>
      </c>
      <c r="H120" s="110" t="s">
        <v>140</v>
      </c>
      <c r="I120" s="110" t="s">
        <v>70</v>
      </c>
      <c r="J120" s="110" t="s">
        <v>70</v>
      </c>
      <c r="K120" s="110" t="s">
        <v>70</v>
      </c>
      <c r="L120" s="110" t="s">
        <v>70</v>
      </c>
      <c r="M120" s="110" t="s">
        <v>70</v>
      </c>
    </row>
    <row r="121" spans="1:13" s="94" customFormat="1" ht="14.5" customHeight="1">
      <c r="A121" s="40" t="s">
        <v>8</v>
      </c>
      <c r="B121" s="66" t="s">
        <v>140</v>
      </c>
      <c r="C121" s="86">
        <f t="shared" si="26"/>
        <v>-1.5487663289582896</v>
      </c>
      <c r="D121" s="86">
        <f t="shared" si="26"/>
        <v>5.955073860458441</v>
      </c>
      <c r="E121" s="86">
        <f t="shared" si="26"/>
        <v>-3.8071849862454386</v>
      </c>
      <c r="F121" s="86">
        <f t="shared" si="26"/>
        <v>-1.4891170173387414</v>
      </c>
      <c r="G121" s="86">
        <f t="shared" si="26"/>
        <v>0.88999447208402493</v>
      </c>
      <c r="H121" s="66" t="s">
        <v>140</v>
      </c>
      <c r="I121" s="66" t="s">
        <v>70</v>
      </c>
      <c r="J121" s="66" t="s">
        <v>70</v>
      </c>
      <c r="K121" s="66" t="s">
        <v>70</v>
      </c>
      <c r="L121" s="66" t="s">
        <v>70</v>
      </c>
      <c r="M121" s="66" t="s">
        <v>70</v>
      </c>
    </row>
    <row r="122" spans="1:13" s="94" customFormat="1" ht="14.5" customHeight="1">
      <c r="A122" s="39" t="s">
        <v>9</v>
      </c>
      <c r="B122" s="110" t="s">
        <v>140</v>
      </c>
      <c r="C122" s="87">
        <f t="shared" si="26"/>
        <v>0.64598692487635301</v>
      </c>
      <c r="D122" s="87">
        <f t="shared" si="26"/>
        <v>-3.960830415036245</v>
      </c>
      <c r="E122" s="87">
        <f t="shared" si="26"/>
        <v>0.70823069882700906</v>
      </c>
      <c r="F122" s="87">
        <f t="shared" si="26"/>
        <v>0.46873432548637783</v>
      </c>
      <c r="G122" s="87">
        <f t="shared" si="26"/>
        <v>2.1378784658465033</v>
      </c>
      <c r="H122" s="110" t="s">
        <v>140</v>
      </c>
      <c r="I122" s="110" t="s">
        <v>70</v>
      </c>
      <c r="J122" s="110" t="s">
        <v>70</v>
      </c>
      <c r="K122" s="110" t="s">
        <v>70</v>
      </c>
      <c r="L122" s="110" t="s">
        <v>70</v>
      </c>
      <c r="M122" s="110" t="s">
        <v>70</v>
      </c>
    </row>
    <row r="123" spans="1:13" s="94" customFormat="1" ht="14.5" customHeight="1">
      <c r="A123" s="40" t="s">
        <v>10</v>
      </c>
      <c r="B123" s="66" t="s">
        <v>140</v>
      </c>
      <c r="C123" s="86">
        <f t="shared" si="26"/>
        <v>-0.92793192762244736</v>
      </c>
      <c r="D123" s="86">
        <f t="shared" si="26"/>
        <v>-4.5452845999694347</v>
      </c>
      <c r="E123" s="86">
        <f t="shared" si="26"/>
        <v>6.8023000761712851</v>
      </c>
      <c r="F123" s="86">
        <f t="shared" si="26"/>
        <v>-0.28209404964083751</v>
      </c>
      <c r="G123" s="86">
        <f t="shared" si="26"/>
        <v>-1.0469894989385677</v>
      </c>
      <c r="H123" s="66" t="s">
        <v>140</v>
      </c>
      <c r="I123" s="66" t="s">
        <v>70</v>
      </c>
      <c r="J123" s="66" t="s">
        <v>70</v>
      </c>
      <c r="K123" s="66" t="s">
        <v>70</v>
      </c>
      <c r="L123" s="66" t="s">
        <v>70</v>
      </c>
      <c r="M123" s="66" t="s">
        <v>70</v>
      </c>
    </row>
    <row r="124" spans="1:13" s="94" customFormat="1" ht="14.5" customHeight="1">
      <c r="A124" s="39" t="s">
        <v>11</v>
      </c>
      <c r="B124" s="110" t="s">
        <v>140</v>
      </c>
      <c r="C124" s="87">
        <f t="shared" si="26"/>
        <v>1.4014684253414855</v>
      </c>
      <c r="D124" s="87">
        <f t="shared" si="26"/>
        <v>-3.5279550019238428</v>
      </c>
      <c r="E124" s="87">
        <f t="shared" si="26"/>
        <v>1.2776562304354613</v>
      </c>
      <c r="F124" s="87">
        <f t="shared" si="26"/>
        <v>1.3337297819995177</v>
      </c>
      <c r="G124" s="87">
        <f t="shared" si="26"/>
        <v>-0.48489943585262729</v>
      </c>
      <c r="H124" s="110" t="s">
        <v>140</v>
      </c>
      <c r="I124" s="110" t="s">
        <v>70</v>
      </c>
      <c r="J124" s="110" t="s">
        <v>70</v>
      </c>
      <c r="K124" s="110" t="s">
        <v>70</v>
      </c>
      <c r="L124" s="110" t="s">
        <v>70</v>
      </c>
      <c r="M124" s="110" t="s">
        <v>70</v>
      </c>
    </row>
    <row r="125" spans="1:13" s="94" customFormat="1" ht="14.5" customHeight="1">
      <c r="A125" s="40" t="s">
        <v>12</v>
      </c>
      <c r="B125" s="66" t="s">
        <v>140</v>
      </c>
      <c r="C125" s="86">
        <f t="shared" si="26"/>
        <v>-0.62166211123824677</v>
      </c>
      <c r="D125" s="86">
        <f t="shared" si="26"/>
        <v>-4.1949341024873448</v>
      </c>
      <c r="E125" s="86">
        <f t="shared" si="26"/>
        <v>0.77140375270318629</v>
      </c>
      <c r="F125" s="86">
        <f t="shared" si="26"/>
        <v>3.3811816510886867</v>
      </c>
      <c r="G125" s="86">
        <f t="shared" si="26"/>
        <v>0.66401080993372474</v>
      </c>
      <c r="H125" s="66" t="s">
        <v>140</v>
      </c>
      <c r="I125" s="66" t="s">
        <v>70</v>
      </c>
      <c r="J125" s="66" t="s">
        <v>70</v>
      </c>
      <c r="K125" s="66" t="s">
        <v>70</v>
      </c>
      <c r="L125" s="66" t="s">
        <v>70</v>
      </c>
      <c r="M125" s="66" t="s">
        <v>70</v>
      </c>
    </row>
    <row r="126" spans="1:13" s="94" customFormat="1" ht="14.5" customHeight="1">
      <c r="A126" s="109" t="s">
        <v>41</v>
      </c>
      <c r="B126" s="110" t="s">
        <v>140</v>
      </c>
      <c r="C126" s="87">
        <f t="shared" si="26"/>
        <v>-2.5195958734747155</v>
      </c>
      <c r="D126" s="87">
        <f t="shared" si="26"/>
        <v>-1.3375355783635356</v>
      </c>
      <c r="E126" s="87">
        <f t="shared" si="26"/>
        <v>-1.1524979607638137</v>
      </c>
      <c r="F126" s="87">
        <f t="shared" si="26"/>
        <v>-0.36502892589683089</v>
      </c>
      <c r="G126" s="87">
        <f t="shared" si="26"/>
        <v>-2.8148237971895824</v>
      </c>
      <c r="H126" s="110" t="s">
        <v>140</v>
      </c>
      <c r="I126" s="87">
        <f t="shared" si="26"/>
        <v>-9.6240921924108171</v>
      </c>
      <c r="J126" s="87">
        <f t="shared" si="26"/>
        <v>3.0079727258199123</v>
      </c>
      <c r="K126" s="87">
        <f t="shared" si="26"/>
        <v>-1.5696858852566731</v>
      </c>
      <c r="L126" s="87">
        <f t="shared" si="26"/>
        <v>17.699806452758494</v>
      </c>
      <c r="M126" s="87">
        <f t="shared" si="26"/>
        <v>-9.5140011009109138</v>
      </c>
    </row>
    <row r="127" spans="1:13" s="94" customFormat="1" ht="14.5" customHeight="1">
      <c r="A127" s="40" t="s">
        <v>13</v>
      </c>
      <c r="B127" s="66" t="s">
        <v>140</v>
      </c>
      <c r="C127" s="19" t="s">
        <v>70</v>
      </c>
      <c r="D127" s="86">
        <f t="shared" si="26"/>
        <v>-1.9113656918902606</v>
      </c>
      <c r="E127" s="86">
        <f t="shared" si="26"/>
        <v>-1.3445884835694883</v>
      </c>
      <c r="F127" s="19" t="s">
        <v>70</v>
      </c>
      <c r="G127" s="19" t="s">
        <v>70</v>
      </c>
      <c r="H127" s="66" t="s">
        <v>140</v>
      </c>
      <c r="I127" s="66" t="s">
        <v>70</v>
      </c>
      <c r="J127" s="66" t="s">
        <v>70</v>
      </c>
      <c r="K127" s="66" t="s">
        <v>70</v>
      </c>
      <c r="L127" s="66" t="s">
        <v>70</v>
      </c>
      <c r="M127" s="66" t="s">
        <v>70</v>
      </c>
    </row>
    <row r="128" spans="1:13" s="94" customFormat="1" ht="14.5" customHeight="1">
      <c r="A128" s="39" t="s">
        <v>14</v>
      </c>
      <c r="B128" s="110" t="s">
        <v>140</v>
      </c>
      <c r="C128" s="110" t="s">
        <v>70</v>
      </c>
      <c r="D128" s="87">
        <f t="shared" si="26"/>
        <v>6.5602836879432616</v>
      </c>
      <c r="E128" s="87">
        <f t="shared" si="26"/>
        <v>-6.0815602836879457</v>
      </c>
      <c r="F128" s="110" t="s">
        <v>70</v>
      </c>
      <c r="G128" s="110" t="s">
        <v>70</v>
      </c>
      <c r="H128" s="110" t="s">
        <v>140</v>
      </c>
      <c r="I128" s="110" t="s">
        <v>70</v>
      </c>
      <c r="J128" s="110" t="s">
        <v>70</v>
      </c>
      <c r="K128" s="110" t="s">
        <v>70</v>
      </c>
      <c r="L128" s="110" t="s">
        <v>70</v>
      </c>
      <c r="M128" s="110" t="s">
        <v>70</v>
      </c>
    </row>
    <row r="129" spans="1:13" s="94" customFormat="1" ht="14.5" customHeight="1">
      <c r="A129" s="40" t="s">
        <v>15</v>
      </c>
      <c r="B129" s="66" t="s">
        <v>140</v>
      </c>
      <c r="C129" s="86">
        <f t="shared" si="26"/>
        <v>1.3313806417254881E-2</v>
      </c>
      <c r="D129" s="86">
        <f t="shared" si="26"/>
        <v>-4.3136732791905175</v>
      </c>
      <c r="E129" s="86">
        <f t="shared" si="26"/>
        <v>1.1689522034349622</v>
      </c>
      <c r="F129" s="86">
        <f t="shared" si="26"/>
        <v>-2.9423512182132869</v>
      </c>
      <c r="G129" s="86">
        <f t="shared" si="26"/>
        <v>6.07375848755159</v>
      </c>
      <c r="H129" s="66" t="s">
        <v>140</v>
      </c>
      <c r="I129" s="66" t="s">
        <v>70</v>
      </c>
      <c r="J129" s="66" t="s">
        <v>70</v>
      </c>
      <c r="K129" s="66" t="s">
        <v>70</v>
      </c>
      <c r="L129" s="66" t="s">
        <v>70</v>
      </c>
      <c r="M129" s="66" t="s">
        <v>70</v>
      </c>
    </row>
    <row r="130" spans="1:13" s="94" customFormat="1" ht="14.5" customHeight="1">
      <c r="A130" s="39" t="s">
        <v>16</v>
      </c>
      <c r="B130" s="110" t="s">
        <v>140</v>
      </c>
      <c r="C130" s="87">
        <f t="shared" ref="C130:G132" si="27">C110-C90</f>
        <v>0.10585744530698626</v>
      </c>
      <c r="D130" s="87">
        <f t="shared" si="27"/>
        <v>-5.290666901905432</v>
      </c>
      <c r="E130" s="87">
        <f t="shared" si="27"/>
        <v>0.49620677487649978</v>
      </c>
      <c r="F130" s="87">
        <f t="shared" si="27"/>
        <v>0.65278757939308374</v>
      </c>
      <c r="G130" s="87">
        <f t="shared" si="27"/>
        <v>4.0358151023288613</v>
      </c>
      <c r="H130" s="110" t="s">
        <v>140</v>
      </c>
      <c r="I130" s="110" t="s">
        <v>70</v>
      </c>
      <c r="J130" s="110" t="s">
        <v>70</v>
      </c>
      <c r="K130" s="110" t="s">
        <v>70</v>
      </c>
      <c r="L130" s="110" t="s">
        <v>70</v>
      </c>
      <c r="M130" s="110" t="s">
        <v>70</v>
      </c>
    </row>
    <row r="131" spans="1:13" s="94" customFormat="1" ht="14.5" customHeight="1">
      <c r="A131" s="40" t="s">
        <v>17</v>
      </c>
      <c r="B131" s="66" t="s">
        <v>140</v>
      </c>
      <c r="C131" s="19" t="s">
        <v>70</v>
      </c>
      <c r="D131" s="86">
        <f t="shared" si="27"/>
        <v>-7.8674948240165605</v>
      </c>
      <c r="E131" s="86">
        <f t="shared" si="27"/>
        <v>3.5992992514731661</v>
      </c>
      <c r="F131" s="19" t="s">
        <v>70</v>
      </c>
      <c r="G131" s="86">
        <f t="shared" si="27"/>
        <v>2.8428093645484953</v>
      </c>
      <c r="H131" s="66" t="s">
        <v>140</v>
      </c>
      <c r="I131" s="66" t="s">
        <v>70</v>
      </c>
      <c r="J131" s="66" t="s">
        <v>70</v>
      </c>
      <c r="K131" s="66" t="s">
        <v>70</v>
      </c>
      <c r="L131" s="66" t="s">
        <v>70</v>
      </c>
      <c r="M131" s="66" t="s">
        <v>70</v>
      </c>
    </row>
    <row r="132" spans="1:13" s="94" customFormat="1" ht="14.5" customHeight="1">
      <c r="A132" s="39" t="s">
        <v>18</v>
      </c>
      <c r="B132" s="110" t="s">
        <v>140</v>
      </c>
      <c r="C132" s="87">
        <f t="shared" si="27"/>
        <v>1.1500668403136665</v>
      </c>
      <c r="D132" s="87">
        <f t="shared" si="27"/>
        <v>3.3505142799391763</v>
      </c>
      <c r="E132" s="87">
        <f t="shared" si="27"/>
        <v>-4.5772981813003319</v>
      </c>
      <c r="F132" s="87">
        <f t="shared" si="27"/>
        <v>0.39001667562464692</v>
      </c>
      <c r="G132" s="87">
        <f t="shared" si="27"/>
        <v>-0.3132996145771596</v>
      </c>
      <c r="H132" s="110" t="s">
        <v>140</v>
      </c>
      <c r="I132" s="110" t="s">
        <v>70</v>
      </c>
      <c r="J132" s="110" t="s">
        <v>70</v>
      </c>
      <c r="K132" s="110" t="s">
        <v>70</v>
      </c>
      <c r="L132" s="110" t="s">
        <v>70</v>
      </c>
      <c r="M132" s="110" t="s">
        <v>70</v>
      </c>
    </row>
    <row r="133" spans="1:13" s="94" customFormat="1" ht="20.149999999999999" customHeight="1">
      <c r="A133" s="273" t="s">
        <v>144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Normal="100"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105</v>
      </c>
      <c r="B3" s="22"/>
    </row>
    <row r="4" spans="1:13" ht="14.5" customHeight="1"/>
    <row r="5" spans="1:13" s="103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103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>B11+B12+B13+B14+B15+B16+B17+B18+B19+B20+B22+B23+B24+B25+B26+B27</f>
        <v>22142</v>
      </c>
      <c r="C9" s="17">
        <v>1509</v>
      </c>
      <c r="D9" s="17">
        <v>9492</v>
      </c>
      <c r="E9" s="17">
        <v>7768</v>
      </c>
      <c r="F9" s="17">
        <v>1073</v>
      </c>
      <c r="G9" s="17">
        <v>2300</v>
      </c>
      <c r="H9" s="17">
        <f>SUM(I9:M9)</f>
        <v>1411</v>
      </c>
      <c r="I9" s="17">
        <v>443</v>
      </c>
      <c r="J9" s="17">
        <v>110</v>
      </c>
      <c r="K9" s="17">
        <v>225</v>
      </c>
      <c r="L9" s="17">
        <v>122</v>
      </c>
      <c r="M9" s="17">
        <v>511</v>
      </c>
    </row>
    <row r="10" spans="1:13" ht="14.5" customHeight="1">
      <c r="A10" s="18" t="s">
        <v>19</v>
      </c>
      <c r="B10" s="20">
        <f>SUM(B11:B20)</f>
        <v>14461</v>
      </c>
      <c r="C10" s="19">
        <v>1045</v>
      </c>
      <c r="D10" s="19">
        <v>5078</v>
      </c>
      <c r="E10" s="19">
        <v>6312</v>
      </c>
      <c r="F10" s="19">
        <v>618</v>
      </c>
      <c r="G10" s="19">
        <v>1408</v>
      </c>
      <c r="H10" s="20">
        <f>SUM(I10:M10)</f>
        <v>871</v>
      </c>
      <c r="I10" s="19">
        <v>268</v>
      </c>
      <c r="J10" s="19">
        <v>62</v>
      </c>
      <c r="K10" s="19">
        <v>154</v>
      </c>
      <c r="L10" s="19">
        <v>56</v>
      </c>
      <c r="M10" s="19">
        <v>331</v>
      </c>
    </row>
    <row r="11" spans="1:13" ht="14.5" customHeight="1">
      <c r="A11" s="39" t="s">
        <v>3</v>
      </c>
      <c r="B11" s="11">
        <f>SUM(C11:G11)</f>
        <v>1016</v>
      </c>
      <c r="C11" s="17">
        <v>82</v>
      </c>
      <c r="D11" s="17">
        <v>447</v>
      </c>
      <c r="E11" s="17">
        <v>366</v>
      </c>
      <c r="F11" s="17">
        <v>28</v>
      </c>
      <c r="G11" s="17">
        <v>93</v>
      </c>
      <c r="H11" s="7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20">
        <f t="shared" ref="B12:B27" si="0">SUM(C12:G12)</f>
        <v>294</v>
      </c>
      <c r="C12" s="19">
        <v>37</v>
      </c>
      <c r="D12" s="19">
        <v>159</v>
      </c>
      <c r="E12" s="19">
        <v>43</v>
      </c>
      <c r="F12" s="19">
        <v>0</v>
      </c>
      <c r="G12" s="19">
        <v>55</v>
      </c>
      <c r="H12" s="19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1">
        <f t="shared" si="0"/>
        <v>1793</v>
      </c>
      <c r="C13" s="17">
        <v>117</v>
      </c>
      <c r="D13" s="17">
        <v>645</v>
      </c>
      <c r="E13" s="17">
        <v>718</v>
      </c>
      <c r="F13" s="17">
        <v>111</v>
      </c>
      <c r="G13" s="17">
        <v>202</v>
      </c>
      <c r="H13" s="17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20">
        <v>210</v>
      </c>
      <c r="C14" s="19" t="s">
        <v>70</v>
      </c>
      <c r="D14" s="19">
        <v>73</v>
      </c>
      <c r="E14" s="19">
        <v>101</v>
      </c>
      <c r="F14" s="19" t="s">
        <v>70</v>
      </c>
      <c r="G14" s="19" t="s">
        <v>70</v>
      </c>
      <c r="H14" s="19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1">
        <f t="shared" si="0"/>
        <v>6504</v>
      </c>
      <c r="C15" s="17">
        <v>557</v>
      </c>
      <c r="D15" s="17">
        <v>2114</v>
      </c>
      <c r="E15" s="17">
        <v>3039</v>
      </c>
      <c r="F15" s="17">
        <v>343</v>
      </c>
      <c r="G15" s="17">
        <v>451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20">
        <f t="shared" si="0"/>
        <v>669</v>
      </c>
      <c r="C16" s="19">
        <v>51</v>
      </c>
      <c r="D16" s="19">
        <v>235</v>
      </c>
      <c r="E16" s="19">
        <v>253</v>
      </c>
      <c r="F16" s="70">
        <v>45</v>
      </c>
      <c r="G16" s="70">
        <v>85</v>
      </c>
      <c r="H16" s="19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3" ht="14.5" customHeight="1">
      <c r="A17" s="39" t="s">
        <v>9</v>
      </c>
      <c r="B17" s="11">
        <f t="shared" si="0"/>
        <v>64</v>
      </c>
      <c r="C17" s="17">
        <v>5</v>
      </c>
      <c r="D17" s="17">
        <v>24</v>
      </c>
      <c r="E17" s="17">
        <v>32</v>
      </c>
      <c r="F17" s="17">
        <v>0</v>
      </c>
      <c r="G17" s="17">
        <v>3</v>
      </c>
      <c r="H17" s="17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3" ht="14.5" customHeight="1">
      <c r="A18" s="40" t="s">
        <v>10</v>
      </c>
      <c r="B18" s="20">
        <v>692</v>
      </c>
      <c r="C18" s="19">
        <v>42</v>
      </c>
      <c r="D18" s="19">
        <v>303</v>
      </c>
      <c r="E18" s="19">
        <v>315</v>
      </c>
      <c r="F18" s="19" t="s">
        <v>70</v>
      </c>
      <c r="G18" s="19" t="s">
        <v>70</v>
      </c>
      <c r="H18" s="19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3" ht="14.5" customHeight="1">
      <c r="A19" s="39" t="s">
        <v>11</v>
      </c>
      <c r="B19" s="11">
        <f t="shared" si="0"/>
        <v>2986</v>
      </c>
      <c r="C19" s="17">
        <v>123</v>
      </c>
      <c r="D19" s="17">
        <v>973</v>
      </c>
      <c r="E19" s="17">
        <v>1353</v>
      </c>
      <c r="F19" s="17">
        <v>67</v>
      </c>
      <c r="G19" s="17">
        <v>470</v>
      </c>
      <c r="H19" s="17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3" ht="14.5" customHeight="1">
      <c r="A20" s="40" t="s">
        <v>12</v>
      </c>
      <c r="B20" s="20">
        <v>233</v>
      </c>
      <c r="C20" s="19" t="s">
        <v>70</v>
      </c>
      <c r="D20" s="19">
        <v>105</v>
      </c>
      <c r="E20" s="19">
        <v>92</v>
      </c>
      <c r="F20" s="19" t="s">
        <v>70</v>
      </c>
      <c r="G20" s="70">
        <v>18</v>
      </c>
      <c r="H20" s="19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3" ht="14.5" customHeight="1">
      <c r="A21" s="16" t="s">
        <v>41</v>
      </c>
      <c r="B21" s="11">
        <f>SUM(B22:B27)</f>
        <v>7681</v>
      </c>
      <c r="C21" s="11">
        <f t="shared" ref="C21:G21" si="1">SUM(C22:C27)</f>
        <v>464</v>
      </c>
      <c r="D21" s="11">
        <f t="shared" si="1"/>
        <v>4414</v>
      </c>
      <c r="E21" s="11">
        <f t="shared" si="1"/>
        <v>1456</v>
      </c>
      <c r="F21" s="11">
        <f t="shared" si="1"/>
        <v>455</v>
      </c>
      <c r="G21" s="11">
        <f t="shared" si="1"/>
        <v>892</v>
      </c>
      <c r="H21" s="11">
        <f>SUM(I21:M21)</f>
        <v>540</v>
      </c>
      <c r="I21" s="11">
        <v>175</v>
      </c>
      <c r="J21" s="11">
        <v>48</v>
      </c>
      <c r="K21" s="11">
        <v>71</v>
      </c>
      <c r="L21" s="11">
        <v>66</v>
      </c>
      <c r="M21" s="11">
        <v>180</v>
      </c>
    </row>
    <row r="22" spans="1:13" ht="14.5" customHeight="1">
      <c r="A22" s="40" t="s">
        <v>13</v>
      </c>
      <c r="B22" s="20">
        <f t="shared" si="0"/>
        <v>741</v>
      </c>
      <c r="C22" s="19">
        <v>46</v>
      </c>
      <c r="D22" s="19">
        <v>396</v>
      </c>
      <c r="E22" s="19">
        <v>158</v>
      </c>
      <c r="F22" s="70">
        <v>70</v>
      </c>
      <c r="G22" s="70">
        <v>71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3" ht="14.5" customHeight="1">
      <c r="A23" s="39" t="s">
        <v>14</v>
      </c>
      <c r="B23" s="11">
        <f t="shared" si="0"/>
        <v>1284</v>
      </c>
      <c r="C23" s="17">
        <v>67</v>
      </c>
      <c r="D23" s="17">
        <v>816</v>
      </c>
      <c r="E23" s="17">
        <v>169</v>
      </c>
      <c r="F23" s="17">
        <v>62</v>
      </c>
      <c r="G23" s="17">
        <v>170</v>
      </c>
      <c r="H23" s="17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3" ht="14.5" customHeight="1">
      <c r="A24" s="40" t="s">
        <v>15</v>
      </c>
      <c r="B24" s="20">
        <f t="shared" si="0"/>
        <v>942</v>
      </c>
      <c r="C24" s="19">
        <v>49</v>
      </c>
      <c r="D24" s="19">
        <v>539</v>
      </c>
      <c r="E24" s="19">
        <v>151</v>
      </c>
      <c r="F24" s="70">
        <v>66</v>
      </c>
      <c r="G24" s="70">
        <v>137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3" ht="14.5" customHeight="1">
      <c r="A25" s="39" t="s">
        <v>16</v>
      </c>
      <c r="B25" s="11">
        <f t="shared" si="0"/>
        <v>2084</v>
      </c>
      <c r="C25" s="17">
        <v>168</v>
      </c>
      <c r="D25" s="17">
        <v>1351</v>
      </c>
      <c r="E25" s="17">
        <v>317</v>
      </c>
      <c r="F25" s="17">
        <v>46</v>
      </c>
      <c r="G25" s="17">
        <v>202</v>
      </c>
      <c r="H25" s="17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3" ht="14.5" customHeight="1">
      <c r="A26" s="40" t="s">
        <v>17</v>
      </c>
      <c r="B26" s="20">
        <f t="shared" si="0"/>
        <v>693</v>
      </c>
      <c r="C26" s="19">
        <v>20</v>
      </c>
      <c r="D26" s="19">
        <v>448</v>
      </c>
      <c r="E26" s="19">
        <v>95</v>
      </c>
      <c r="F26" s="70">
        <v>31</v>
      </c>
      <c r="G26" s="70">
        <v>99</v>
      </c>
      <c r="H26" s="19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3" ht="14.5" customHeight="1">
      <c r="A27" s="39" t="s">
        <v>18</v>
      </c>
      <c r="B27" s="11">
        <f t="shared" si="0"/>
        <v>1937</v>
      </c>
      <c r="C27" s="17">
        <v>114</v>
      </c>
      <c r="D27" s="17">
        <v>864</v>
      </c>
      <c r="E27" s="17">
        <v>566</v>
      </c>
      <c r="F27" s="17">
        <v>180</v>
      </c>
      <c r="G27" s="17">
        <v>213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</row>
    <row r="28" spans="1:13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B31+B32+B33+B34+B35+B36+B37+B38+B39+B40+B42+B43+B44+B45+B46+B47</f>
        <v>28025</v>
      </c>
      <c r="C29" s="17">
        <f t="shared" ref="C29:H29" si="2">C31+C32+C33+C34+C35+C36+C37+C38+C39+C40+C42+C43+C44+C45+C46+C47</f>
        <v>1743</v>
      </c>
      <c r="D29" s="17">
        <f t="shared" si="2"/>
        <v>11025</v>
      </c>
      <c r="E29" s="17">
        <f t="shared" si="2"/>
        <v>10148</v>
      </c>
      <c r="F29" s="17">
        <v>1293</v>
      </c>
      <c r="G29" s="17">
        <v>3816</v>
      </c>
      <c r="H29" s="17">
        <f t="shared" si="2"/>
        <v>2292</v>
      </c>
      <c r="I29" s="17">
        <v>740</v>
      </c>
      <c r="J29" s="17">
        <v>197</v>
      </c>
      <c r="K29" s="17">
        <v>380</v>
      </c>
      <c r="L29" s="17">
        <v>305</v>
      </c>
      <c r="M29" s="17">
        <v>670</v>
      </c>
    </row>
    <row r="30" spans="1:13" ht="14.5" customHeight="1">
      <c r="A30" s="18" t="s">
        <v>19</v>
      </c>
      <c r="B30" s="20">
        <f>SUM(B31:B40)</f>
        <v>19241</v>
      </c>
      <c r="C30" s="20">
        <f t="shared" ref="C30:H30" si="3">SUM(C31:C40)</f>
        <v>1233</v>
      </c>
      <c r="D30" s="20">
        <f t="shared" si="3"/>
        <v>6338</v>
      </c>
      <c r="E30" s="20">
        <f t="shared" si="3"/>
        <v>8627</v>
      </c>
      <c r="F30" s="20">
        <v>766</v>
      </c>
      <c r="G30" s="19">
        <v>2277</v>
      </c>
      <c r="H30" s="19">
        <f t="shared" si="3"/>
        <v>1453</v>
      </c>
      <c r="I30" s="19">
        <v>512</v>
      </c>
      <c r="J30" s="19">
        <v>121</v>
      </c>
      <c r="K30" s="19">
        <v>240</v>
      </c>
      <c r="L30" s="19">
        <v>127</v>
      </c>
      <c r="M30" s="19">
        <v>453</v>
      </c>
    </row>
    <row r="31" spans="1:13" ht="14.5" customHeight="1">
      <c r="A31" s="39" t="s">
        <v>3</v>
      </c>
      <c r="B31" s="11">
        <f t="shared" ref="B31:B40" si="4">SUM(C31:G31)</f>
        <v>1304</v>
      </c>
      <c r="C31" s="17">
        <v>90</v>
      </c>
      <c r="D31" s="17">
        <v>538</v>
      </c>
      <c r="E31" s="17">
        <v>417</v>
      </c>
      <c r="F31" s="17">
        <v>39</v>
      </c>
      <c r="G31" s="17">
        <v>220</v>
      </c>
      <c r="H31" s="11">
        <v>95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3" ht="14.5" customHeight="1">
      <c r="A32" s="40" t="s">
        <v>4</v>
      </c>
      <c r="B32" s="20">
        <f t="shared" si="4"/>
        <v>309</v>
      </c>
      <c r="C32" s="19">
        <v>30</v>
      </c>
      <c r="D32" s="19">
        <v>116</v>
      </c>
      <c r="E32" s="19">
        <v>81</v>
      </c>
      <c r="F32" s="19">
        <v>0</v>
      </c>
      <c r="G32" s="19">
        <v>82</v>
      </c>
      <c r="H32" s="20">
        <v>5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4"/>
        <v>2158</v>
      </c>
      <c r="C33" s="17">
        <v>133</v>
      </c>
      <c r="D33" s="17">
        <v>778</v>
      </c>
      <c r="E33" s="17">
        <v>842</v>
      </c>
      <c r="F33" s="17">
        <v>87</v>
      </c>
      <c r="G33" s="17">
        <v>318</v>
      </c>
      <c r="H33" s="11">
        <v>285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v>227</v>
      </c>
      <c r="C34" s="19">
        <v>18</v>
      </c>
      <c r="D34" s="19">
        <v>96</v>
      </c>
      <c r="E34" s="19">
        <v>85</v>
      </c>
      <c r="F34" s="70" t="s">
        <v>70</v>
      </c>
      <c r="G34" s="70" t="s">
        <v>70</v>
      </c>
      <c r="H34" s="20">
        <v>12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4"/>
        <v>8347</v>
      </c>
      <c r="C35" s="17">
        <v>619</v>
      </c>
      <c r="D35" s="17">
        <v>2477</v>
      </c>
      <c r="E35" s="17">
        <v>4016</v>
      </c>
      <c r="F35" s="17">
        <v>417</v>
      </c>
      <c r="G35" s="17">
        <v>818</v>
      </c>
      <c r="H35" s="11">
        <v>464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4"/>
        <v>1088</v>
      </c>
      <c r="C36" s="19">
        <v>66</v>
      </c>
      <c r="D36" s="19">
        <v>505</v>
      </c>
      <c r="E36" s="19">
        <v>404</v>
      </c>
      <c r="F36" s="70">
        <v>42</v>
      </c>
      <c r="G36" s="70">
        <v>71</v>
      </c>
      <c r="H36" s="20">
        <v>107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4"/>
        <v>70</v>
      </c>
      <c r="C37" s="17">
        <v>4</v>
      </c>
      <c r="D37" s="17">
        <v>26</v>
      </c>
      <c r="E37" s="17">
        <v>37</v>
      </c>
      <c r="F37" s="17">
        <v>0</v>
      </c>
      <c r="G37" s="17">
        <v>3</v>
      </c>
      <c r="H37" s="11">
        <v>4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v>1128</v>
      </c>
      <c r="C38" s="19">
        <v>57</v>
      </c>
      <c r="D38" s="19">
        <v>374</v>
      </c>
      <c r="E38" s="19">
        <v>663</v>
      </c>
      <c r="F38" s="70" t="s">
        <v>70</v>
      </c>
      <c r="G38" s="70" t="s">
        <v>70</v>
      </c>
      <c r="H38" s="20">
        <v>108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4"/>
        <v>4231</v>
      </c>
      <c r="C39" s="17">
        <v>196</v>
      </c>
      <c r="D39" s="17">
        <v>1283</v>
      </c>
      <c r="E39" s="17">
        <v>1911</v>
      </c>
      <c r="F39" s="17">
        <v>146</v>
      </c>
      <c r="G39" s="17">
        <v>695</v>
      </c>
      <c r="H39" s="11">
        <v>364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4"/>
        <v>379</v>
      </c>
      <c r="C40" s="19">
        <v>20</v>
      </c>
      <c r="D40" s="19">
        <v>145</v>
      </c>
      <c r="E40" s="19">
        <v>171</v>
      </c>
      <c r="F40" s="70">
        <v>4</v>
      </c>
      <c r="G40" s="70">
        <v>39</v>
      </c>
      <c r="H40" s="20">
        <v>9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</row>
    <row r="41" spans="1:13" ht="14.5" customHeight="1">
      <c r="A41" s="16" t="s">
        <v>41</v>
      </c>
      <c r="B41" s="11">
        <f>SUM(B42:B47)</f>
        <v>8784</v>
      </c>
      <c r="C41" s="11">
        <f t="shared" ref="C41:H41" si="5">SUM(C42:C47)</f>
        <v>510</v>
      </c>
      <c r="D41" s="11">
        <f t="shared" si="5"/>
        <v>4687</v>
      </c>
      <c r="E41" s="11">
        <f t="shared" si="5"/>
        <v>1521</v>
      </c>
      <c r="F41" s="11">
        <f t="shared" si="5"/>
        <v>527</v>
      </c>
      <c r="G41" s="11">
        <f t="shared" si="5"/>
        <v>1539</v>
      </c>
      <c r="H41" s="11">
        <f t="shared" si="5"/>
        <v>839</v>
      </c>
      <c r="I41" s="17">
        <v>228</v>
      </c>
      <c r="J41" s="17">
        <v>76</v>
      </c>
      <c r="K41" s="17">
        <v>140</v>
      </c>
      <c r="L41" s="17">
        <v>178</v>
      </c>
      <c r="M41" s="17">
        <v>217</v>
      </c>
    </row>
    <row r="42" spans="1:13" ht="14.5" customHeight="1">
      <c r="A42" s="40" t="s">
        <v>13</v>
      </c>
      <c r="B42" s="20">
        <f t="shared" ref="B42:B47" si="6">SUM(C42:G42)</f>
        <v>970</v>
      </c>
      <c r="C42" s="19">
        <v>55</v>
      </c>
      <c r="D42" s="19">
        <v>354</v>
      </c>
      <c r="E42" s="19">
        <v>155</v>
      </c>
      <c r="F42" s="70">
        <v>95</v>
      </c>
      <c r="G42" s="70">
        <v>311</v>
      </c>
      <c r="H42" s="19">
        <v>57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 t="shared" si="6"/>
        <v>1226</v>
      </c>
      <c r="C43" s="17">
        <v>47</v>
      </c>
      <c r="D43" s="17">
        <v>711</v>
      </c>
      <c r="E43" s="17">
        <v>158</v>
      </c>
      <c r="F43" s="17">
        <v>60</v>
      </c>
      <c r="G43" s="17">
        <v>250</v>
      </c>
      <c r="H43" s="17">
        <v>104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si="6"/>
        <v>1148</v>
      </c>
      <c r="C44" s="19">
        <v>58</v>
      </c>
      <c r="D44" s="19">
        <v>647</v>
      </c>
      <c r="E44" s="19">
        <v>173</v>
      </c>
      <c r="F44" s="70">
        <v>75</v>
      </c>
      <c r="G44" s="70">
        <v>195</v>
      </c>
      <c r="H44" s="19">
        <v>123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6"/>
        <v>2311</v>
      </c>
      <c r="C45" s="17">
        <v>190</v>
      </c>
      <c r="D45" s="17">
        <v>1447</v>
      </c>
      <c r="E45" s="17">
        <v>329</v>
      </c>
      <c r="F45" s="17">
        <v>61</v>
      </c>
      <c r="G45" s="17">
        <v>284</v>
      </c>
      <c r="H45" s="17">
        <v>258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6"/>
        <v>893</v>
      </c>
      <c r="C46" s="19">
        <v>30</v>
      </c>
      <c r="D46" s="19">
        <v>466</v>
      </c>
      <c r="E46" s="19">
        <v>138</v>
      </c>
      <c r="F46" s="70">
        <v>34</v>
      </c>
      <c r="G46" s="70">
        <v>225</v>
      </c>
      <c r="H46" s="19">
        <v>94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6"/>
        <v>2236</v>
      </c>
      <c r="C47" s="17">
        <v>130</v>
      </c>
      <c r="D47" s="17">
        <v>1062</v>
      </c>
      <c r="E47" s="17">
        <v>568</v>
      </c>
      <c r="F47" s="17">
        <v>202</v>
      </c>
      <c r="G47" s="17">
        <v>274</v>
      </c>
      <c r="H47" s="17">
        <v>203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5883</v>
      </c>
      <c r="C49" s="65">
        <f t="shared" ref="C49:M49" si="7">C29-C9</f>
        <v>234</v>
      </c>
      <c r="D49" s="65">
        <f t="shared" si="7"/>
        <v>1533</v>
      </c>
      <c r="E49" s="65">
        <f t="shared" si="7"/>
        <v>2380</v>
      </c>
      <c r="F49" s="65">
        <f t="shared" si="7"/>
        <v>220</v>
      </c>
      <c r="G49" s="65">
        <f t="shared" si="7"/>
        <v>1516</v>
      </c>
      <c r="H49" s="65">
        <f t="shared" si="7"/>
        <v>881</v>
      </c>
      <c r="I49" s="65">
        <f t="shared" si="7"/>
        <v>297</v>
      </c>
      <c r="J49" s="65">
        <f t="shared" si="7"/>
        <v>87</v>
      </c>
      <c r="K49" s="65">
        <f t="shared" si="7"/>
        <v>155</v>
      </c>
      <c r="L49" s="65">
        <f t="shared" si="7"/>
        <v>183</v>
      </c>
      <c r="M49" s="65">
        <f t="shared" si="7"/>
        <v>159</v>
      </c>
    </row>
    <row r="50" spans="1:13" ht="14.5" customHeight="1">
      <c r="A50" s="18" t="s">
        <v>19</v>
      </c>
      <c r="B50" s="36">
        <f t="shared" ref="B50:M65" si="8">B30-B10</f>
        <v>4780</v>
      </c>
      <c r="C50" s="36">
        <f t="shared" si="8"/>
        <v>188</v>
      </c>
      <c r="D50" s="36">
        <f t="shared" si="8"/>
        <v>1260</v>
      </c>
      <c r="E50" s="36">
        <f t="shared" si="8"/>
        <v>2315</v>
      </c>
      <c r="F50" s="36">
        <f t="shared" si="8"/>
        <v>148</v>
      </c>
      <c r="G50" s="66">
        <f t="shared" si="8"/>
        <v>869</v>
      </c>
      <c r="H50" s="66">
        <f t="shared" si="8"/>
        <v>582</v>
      </c>
      <c r="I50" s="36">
        <f t="shared" si="8"/>
        <v>244</v>
      </c>
      <c r="J50" s="36">
        <f t="shared" si="8"/>
        <v>59</v>
      </c>
      <c r="K50" s="36">
        <f t="shared" si="8"/>
        <v>86</v>
      </c>
      <c r="L50" s="36">
        <f t="shared" si="8"/>
        <v>71</v>
      </c>
      <c r="M50" s="66">
        <f t="shared" si="8"/>
        <v>122</v>
      </c>
    </row>
    <row r="51" spans="1:13" ht="14.5" customHeight="1">
      <c r="A51" s="39" t="s">
        <v>3</v>
      </c>
      <c r="B51" s="35">
        <f t="shared" si="8"/>
        <v>288</v>
      </c>
      <c r="C51" s="65">
        <f t="shared" si="8"/>
        <v>8</v>
      </c>
      <c r="D51" s="65">
        <f t="shared" si="8"/>
        <v>91</v>
      </c>
      <c r="E51" s="65">
        <f t="shared" si="8"/>
        <v>51</v>
      </c>
      <c r="F51" s="65">
        <f t="shared" si="8"/>
        <v>11</v>
      </c>
      <c r="G51" s="65">
        <f t="shared" si="8"/>
        <v>127</v>
      </c>
      <c r="H51" s="71" t="s">
        <v>70</v>
      </c>
      <c r="I51" s="71" t="s">
        <v>70</v>
      </c>
      <c r="J51" s="71" t="s">
        <v>70</v>
      </c>
      <c r="K51" s="71" t="s">
        <v>70</v>
      </c>
      <c r="L51" s="71" t="s">
        <v>70</v>
      </c>
      <c r="M51" s="71" t="s">
        <v>70</v>
      </c>
    </row>
    <row r="52" spans="1:13" ht="14.5" customHeight="1">
      <c r="A52" s="40" t="s">
        <v>4</v>
      </c>
      <c r="B52" s="36">
        <f t="shared" si="8"/>
        <v>15</v>
      </c>
      <c r="C52" s="66">
        <f t="shared" si="8"/>
        <v>-7</v>
      </c>
      <c r="D52" s="66">
        <f t="shared" si="8"/>
        <v>-43</v>
      </c>
      <c r="E52" s="66">
        <f t="shared" si="8"/>
        <v>38</v>
      </c>
      <c r="F52" s="66">
        <f t="shared" si="8"/>
        <v>0</v>
      </c>
      <c r="G52" s="66">
        <f t="shared" si="8"/>
        <v>27</v>
      </c>
      <c r="H52" s="19" t="s">
        <v>70</v>
      </c>
      <c r="I52" s="19" t="s">
        <v>70</v>
      </c>
      <c r="J52" s="19" t="s">
        <v>70</v>
      </c>
      <c r="K52" s="19" t="s">
        <v>70</v>
      </c>
      <c r="L52" s="19" t="s">
        <v>70</v>
      </c>
      <c r="M52" s="19" t="s">
        <v>70</v>
      </c>
    </row>
    <row r="53" spans="1:13" ht="14.5" customHeight="1">
      <c r="A53" s="39" t="s">
        <v>5</v>
      </c>
      <c r="B53" s="35">
        <f t="shared" si="8"/>
        <v>365</v>
      </c>
      <c r="C53" s="65">
        <f t="shared" si="8"/>
        <v>16</v>
      </c>
      <c r="D53" s="65">
        <f t="shared" si="8"/>
        <v>133</v>
      </c>
      <c r="E53" s="65">
        <f t="shared" si="8"/>
        <v>124</v>
      </c>
      <c r="F53" s="65">
        <f t="shared" si="8"/>
        <v>-24</v>
      </c>
      <c r="G53" s="65">
        <f t="shared" si="8"/>
        <v>116</v>
      </c>
      <c r="H53" s="17" t="s">
        <v>70</v>
      </c>
      <c r="I53" s="17" t="s">
        <v>70</v>
      </c>
      <c r="J53" s="17" t="s">
        <v>70</v>
      </c>
      <c r="K53" s="17" t="s">
        <v>70</v>
      </c>
      <c r="L53" s="17" t="s">
        <v>70</v>
      </c>
      <c r="M53" s="17" t="s">
        <v>70</v>
      </c>
    </row>
    <row r="54" spans="1:13" ht="14.5" customHeight="1">
      <c r="A54" s="40" t="s">
        <v>6</v>
      </c>
      <c r="B54" s="36">
        <f t="shared" si="8"/>
        <v>17</v>
      </c>
      <c r="C54" s="19" t="s">
        <v>70</v>
      </c>
      <c r="D54" s="66">
        <f t="shared" si="8"/>
        <v>23</v>
      </c>
      <c r="E54" s="66">
        <f t="shared" si="8"/>
        <v>-16</v>
      </c>
      <c r="F54" s="19" t="s">
        <v>70</v>
      </c>
      <c r="G54" s="19" t="s">
        <v>70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</row>
    <row r="55" spans="1:13" ht="14.5" customHeight="1">
      <c r="A55" s="39" t="s">
        <v>7</v>
      </c>
      <c r="B55" s="35">
        <f t="shared" si="8"/>
        <v>1843</v>
      </c>
      <c r="C55" s="65">
        <f t="shared" si="8"/>
        <v>62</v>
      </c>
      <c r="D55" s="65">
        <f t="shared" si="8"/>
        <v>363</v>
      </c>
      <c r="E55" s="65">
        <f t="shared" si="8"/>
        <v>977</v>
      </c>
      <c r="F55" s="65">
        <f t="shared" si="8"/>
        <v>74</v>
      </c>
      <c r="G55" s="65">
        <f t="shared" si="8"/>
        <v>367</v>
      </c>
      <c r="H55" s="17" t="s">
        <v>70</v>
      </c>
      <c r="I55" s="17" t="s">
        <v>70</v>
      </c>
      <c r="J55" s="17" t="s">
        <v>70</v>
      </c>
      <c r="K55" s="17" t="s">
        <v>70</v>
      </c>
      <c r="L55" s="17" t="s">
        <v>70</v>
      </c>
      <c r="M55" s="17" t="s">
        <v>70</v>
      </c>
    </row>
    <row r="56" spans="1:13" ht="14.5" customHeight="1">
      <c r="A56" s="40" t="s">
        <v>8</v>
      </c>
      <c r="B56" s="36">
        <f t="shared" si="8"/>
        <v>419</v>
      </c>
      <c r="C56" s="66">
        <f t="shared" si="8"/>
        <v>15</v>
      </c>
      <c r="D56" s="66">
        <f t="shared" si="8"/>
        <v>270</v>
      </c>
      <c r="E56" s="66">
        <f t="shared" si="8"/>
        <v>151</v>
      </c>
      <c r="F56" s="66">
        <f t="shared" si="8"/>
        <v>-3</v>
      </c>
      <c r="G56" s="66">
        <f t="shared" si="8"/>
        <v>-14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</row>
    <row r="57" spans="1:13" ht="14.5" customHeight="1">
      <c r="A57" s="39" t="s">
        <v>9</v>
      </c>
      <c r="B57" s="35">
        <f t="shared" si="8"/>
        <v>6</v>
      </c>
      <c r="C57" s="65">
        <f t="shared" si="8"/>
        <v>-1</v>
      </c>
      <c r="D57" s="65">
        <f t="shared" si="8"/>
        <v>2</v>
      </c>
      <c r="E57" s="65">
        <f t="shared" si="8"/>
        <v>5</v>
      </c>
      <c r="F57" s="65">
        <f t="shared" si="8"/>
        <v>0</v>
      </c>
      <c r="G57" s="65">
        <f t="shared" si="8"/>
        <v>0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70</v>
      </c>
    </row>
    <row r="58" spans="1:13" ht="14.5" customHeight="1">
      <c r="A58" s="40" t="s">
        <v>10</v>
      </c>
      <c r="B58" s="36">
        <f t="shared" si="8"/>
        <v>436</v>
      </c>
      <c r="C58" s="66">
        <f t="shared" si="8"/>
        <v>15</v>
      </c>
      <c r="D58" s="66">
        <f t="shared" si="8"/>
        <v>71</v>
      </c>
      <c r="E58" s="66">
        <f t="shared" si="8"/>
        <v>348</v>
      </c>
      <c r="F58" s="19" t="s">
        <v>70</v>
      </c>
      <c r="G58" s="19" t="s">
        <v>70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</row>
    <row r="59" spans="1:13" ht="14.5" customHeight="1">
      <c r="A59" s="39" t="s">
        <v>11</v>
      </c>
      <c r="B59" s="35">
        <f t="shared" si="8"/>
        <v>1245</v>
      </c>
      <c r="C59" s="65">
        <f t="shared" si="8"/>
        <v>73</v>
      </c>
      <c r="D59" s="65">
        <f t="shared" si="8"/>
        <v>310</v>
      </c>
      <c r="E59" s="65">
        <f t="shared" si="8"/>
        <v>558</v>
      </c>
      <c r="F59" s="65">
        <f t="shared" si="8"/>
        <v>79</v>
      </c>
      <c r="G59" s="65">
        <f t="shared" si="8"/>
        <v>225</v>
      </c>
      <c r="H59" s="17" t="s">
        <v>70</v>
      </c>
      <c r="I59" s="17" t="s">
        <v>70</v>
      </c>
      <c r="J59" s="17" t="s">
        <v>70</v>
      </c>
      <c r="K59" s="17" t="s">
        <v>70</v>
      </c>
      <c r="L59" s="17" t="s">
        <v>70</v>
      </c>
      <c r="M59" s="17" t="s">
        <v>70</v>
      </c>
    </row>
    <row r="60" spans="1:13" ht="14.5" customHeight="1">
      <c r="A60" s="40" t="s">
        <v>12</v>
      </c>
      <c r="B60" s="36">
        <f t="shared" si="8"/>
        <v>146</v>
      </c>
      <c r="C60" s="19" t="s">
        <v>70</v>
      </c>
      <c r="D60" s="66">
        <f t="shared" si="8"/>
        <v>40</v>
      </c>
      <c r="E60" s="66">
        <f t="shared" si="8"/>
        <v>79</v>
      </c>
      <c r="F60" s="19" t="s">
        <v>70</v>
      </c>
      <c r="G60" s="66">
        <f t="shared" si="8"/>
        <v>21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 t="s">
        <v>70</v>
      </c>
    </row>
    <row r="61" spans="1:13" ht="14.5" customHeight="1">
      <c r="A61" s="16" t="s">
        <v>41</v>
      </c>
      <c r="B61" s="35">
        <f t="shared" si="8"/>
        <v>1103</v>
      </c>
      <c r="C61" s="65">
        <f t="shared" si="8"/>
        <v>46</v>
      </c>
      <c r="D61" s="65">
        <f t="shared" si="8"/>
        <v>273</v>
      </c>
      <c r="E61" s="65">
        <f t="shared" si="8"/>
        <v>65</v>
      </c>
      <c r="F61" s="65">
        <f t="shared" si="8"/>
        <v>72</v>
      </c>
      <c r="G61" s="65">
        <f t="shared" si="8"/>
        <v>647</v>
      </c>
      <c r="H61" s="65">
        <f t="shared" si="8"/>
        <v>299</v>
      </c>
      <c r="I61" s="65">
        <f t="shared" si="8"/>
        <v>53</v>
      </c>
      <c r="J61" s="65">
        <f t="shared" si="8"/>
        <v>28</v>
      </c>
      <c r="K61" s="65">
        <f t="shared" si="8"/>
        <v>69</v>
      </c>
      <c r="L61" s="65">
        <f t="shared" si="8"/>
        <v>112</v>
      </c>
      <c r="M61" s="65">
        <f t="shared" si="8"/>
        <v>37</v>
      </c>
    </row>
    <row r="62" spans="1:13" ht="14.5" customHeight="1">
      <c r="A62" s="40" t="s">
        <v>13</v>
      </c>
      <c r="B62" s="36">
        <f t="shared" si="8"/>
        <v>229</v>
      </c>
      <c r="C62" s="66">
        <f t="shared" si="8"/>
        <v>9</v>
      </c>
      <c r="D62" s="66">
        <f t="shared" si="8"/>
        <v>-42</v>
      </c>
      <c r="E62" s="66">
        <f t="shared" si="8"/>
        <v>-3</v>
      </c>
      <c r="F62" s="66">
        <f t="shared" si="8"/>
        <v>25</v>
      </c>
      <c r="G62" s="66">
        <f t="shared" si="8"/>
        <v>240</v>
      </c>
      <c r="H62" s="19" t="s">
        <v>70</v>
      </c>
      <c r="I62" s="19" t="s">
        <v>70</v>
      </c>
      <c r="J62" s="19" t="s">
        <v>70</v>
      </c>
      <c r="K62" s="19" t="s">
        <v>70</v>
      </c>
      <c r="L62" s="19" t="s">
        <v>70</v>
      </c>
      <c r="M62" s="19" t="s">
        <v>70</v>
      </c>
    </row>
    <row r="63" spans="1:13" ht="14.5" customHeight="1">
      <c r="A63" s="39" t="s">
        <v>14</v>
      </c>
      <c r="B63" s="35">
        <f t="shared" si="8"/>
        <v>-58</v>
      </c>
      <c r="C63" s="65">
        <f t="shared" si="8"/>
        <v>-20</v>
      </c>
      <c r="D63" s="65">
        <f t="shared" si="8"/>
        <v>-105</v>
      </c>
      <c r="E63" s="65">
        <f t="shared" si="8"/>
        <v>-11</v>
      </c>
      <c r="F63" s="65">
        <f t="shared" si="8"/>
        <v>-2</v>
      </c>
      <c r="G63" s="65">
        <f t="shared" si="8"/>
        <v>80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</row>
    <row r="64" spans="1:13" ht="14.5" customHeight="1">
      <c r="A64" s="40" t="s">
        <v>15</v>
      </c>
      <c r="B64" s="36">
        <f t="shared" si="8"/>
        <v>206</v>
      </c>
      <c r="C64" s="66">
        <f t="shared" si="8"/>
        <v>9</v>
      </c>
      <c r="D64" s="66">
        <f t="shared" si="8"/>
        <v>108</v>
      </c>
      <c r="E64" s="66">
        <f t="shared" si="8"/>
        <v>22</v>
      </c>
      <c r="F64" s="66">
        <f t="shared" si="8"/>
        <v>9</v>
      </c>
      <c r="G64" s="66">
        <f t="shared" si="8"/>
        <v>58</v>
      </c>
      <c r="H64" s="19" t="s">
        <v>70</v>
      </c>
      <c r="I64" s="19" t="s">
        <v>70</v>
      </c>
      <c r="J64" s="19" t="s">
        <v>70</v>
      </c>
      <c r="K64" s="19" t="s">
        <v>70</v>
      </c>
      <c r="L64" s="19" t="s">
        <v>70</v>
      </c>
      <c r="M64" s="19" t="s">
        <v>70</v>
      </c>
    </row>
    <row r="65" spans="1:13" ht="14.5" customHeight="1">
      <c r="A65" s="39" t="s">
        <v>16</v>
      </c>
      <c r="B65" s="35">
        <f t="shared" si="8"/>
        <v>227</v>
      </c>
      <c r="C65" s="65">
        <f t="shared" si="8"/>
        <v>22</v>
      </c>
      <c r="D65" s="65">
        <f t="shared" si="8"/>
        <v>96</v>
      </c>
      <c r="E65" s="65">
        <f t="shared" si="8"/>
        <v>12</v>
      </c>
      <c r="F65" s="65">
        <f t="shared" si="8"/>
        <v>15</v>
      </c>
      <c r="G65" s="65">
        <f t="shared" si="8"/>
        <v>82</v>
      </c>
      <c r="H65" s="17" t="s">
        <v>70</v>
      </c>
      <c r="I65" s="17" t="s">
        <v>70</v>
      </c>
      <c r="J65" s="17" t="s">
        <v>70</v>
      </c>
      <c r="K65" s="17" t="s">
        <v>70</v>
      </c>
      <c r="L65" s="17" t="s">
        <v>70</v>
      </c>
      <c r="M65" s="17" t="s">
        <v>70</v>
      </c>
    </row>
    <row r="66" spans="1:13" ht="14.5" customHeight="1">
      <c r="A66" s="40" t="s">
        <v>17</v>
      </c>
      <c r="B66" s="36">
        <f t="shared" ref="B66:G67" si="9">B46-B26</f>
        <v>200</v>
      </c>
      <c r="C66" s="66">
        <f t="shared" si="9"/>
        <v>10</v>
      </c>
      <c r="D66" s="66">
        <f t="shared" si="9"/>
        <v>18</v>
      </c>
      <c r="E66" s="66">
        <f t="shared" si="9"/>
        <v>43</v>
      </c>
      <c r="F66" s="66">
        <f t="shared" si="9"/>
        <v>3</v>
      </c>
      <c r="G66" s="66">
        <f t="shared" si="9"/>
        <v>126</v>
      </c>
      <c r="H66" s="19" t="s">
        <v>70</v>
      </c>
      <c r="I66" s="19" t="s">
        <v>70</v>
      </c>
      <c r="J66" s="19" t="s">
        <v>70</v>
      </c>
      <c r="K66" s="19" t="s">
        <v>70</v>
      </c>
      <c r="L66" s="19" t="s">
        <v>70</v>
      </c>
      <c r="M66" s="19" t="s">
        <v>70</v>
      </c>
    </row>
    <row r="67" spans="1:13" ht="14.5" customHeight="1">
      <c r="A67" s="39" t="s">
        <v>18</v>
      </c>
      <c r="B67" s="35">
        <f t="shared" si="9"/>
        <v>299</v>
      </c>
      <c r="C67" s="65">
        <f t="shared" si="9"/>
        <v>16</v>
      </c>
      <c r="D67" s="65">
        <f t="shared" si="9"/>
        <v>198</v>
      </c>
      <c r="E67" s="65">
        <f t="shared" si="9"/>
        <v>2</v>
      </c>
      <c r="F67" s="65">
        <f t="shared" si="9"/>
        <v>22</v>
      </c>
      <c r="G67" s="65">
        <f t="shared" si="9"/>
        <v>61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</row>
    <row r="68" spans="1:13" s="94" customFormat="1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s="94" customFormat="1" ht="14.5" customHeight="1"/>
    <row r="70" spans="1:13" s="94" customFormat="1" ht="14.5" customHeight="1">
      <c r="A70" s="233" t="s">
        <v>40</v>
      </c>
      <c r="B70" s="274" t="s">
        <v>48</v>
      </c>
      <c r="C70" s="275"/>
      <c r="D70" s="275"/>
      <c r="E70" s="275"/>
      <c r="F70" s="275"/>
      <c r="G70" s="276"/>
      <c r="H70" s="277" t="s">
        <v>49</v>
      </c>
      <c r="I70" s="275"/>
      <c r="J70" s="275"/>
      <c r="K70" s="275"/>
      <c r="L70" s="275"/>
      <c r="M70" s="276"/>
    </row>
    <row r="71" spans="1:13" s="94" customFormat="1" ht="14.5" customHeight="1">
      <c r="A71" s="265"/>
      <c r="B71" s="233" t="s">
        <v>20</v>
      </c>
      <c r="C71" s="250" t="s">
        <v>50</v>
      </c>
      <c r="D71" s="270"/>
      <c r="E71" s="270"/>
      <c r="F71" s="270"/>
      <c r="G71" s="270"/>
      <c r="H71" s="278" t="s">
        <v>20</v>
      </c>
      <c r="I71" s="270" t="s">
        <v>50</v>
      </c>
      <c r="J71" s="270"/>
      <c r="K71" s="270"/>
      <c r="L71" s="270"/>
      <c r="M71" s="251"/>
    </row>
    <row r="72" spans="1:13" s="94" customFormat="1" ht="34.5">
      <c r="A72" s="234"/>
      <c r="B72" s="234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9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71">
        <v>2011</v>
      </c>
      <c r="C73" s="271"/>
      <c r="D73" s="271"/>
      <c r="E73" s="271"/>
      <c r="F73" s="271"/>
      <c r="G73" s="271"/>
      <c r="H73" s="271">
        <v>2011</v>
      </c>
      <c r="I73" s="271"/>
      <c r="J73" s="271"/>
      <c r="K73" s="271"/>
      <c r="L73" s="271"/>
      <c r="M73" s="271"/>
    </row>
    <row r="74" spans="1:13" s="94" customFormat="1" ht="14.5" customHeight="1">
      <c r="A74" s="21" t="s">
        <v>30</v>
      </c>
      <c r="B74" s="17">
        <f t="shared" ref="B74:G78" si="10">B9*100/$B9</f>
        <v>100</v>
      </c>
      <c r="C74" s="104">
        <f t="shared" si="10"/>
        <v>6.8151025200975521</v>
      </c>
      <c r="D74" s="104">
        <f t="shared" si="10"/>
        <v>42.868756209917805</v>
      </c>
      <c r="E74" s="104">
        <f t="shared" si="10"/>
        <v>35.0826483605817</v>
      </c>
      <c r="F74" s="104">
        <f t="shared" si="10"/>
        <v>4.8459940384789091</v>
      </c>
      <c r="G74" s="104">
        <f t="shared" si="10"/>
        <v>10.387498870924036</v>
      </c>
      <c r="H74" s="17">
        <f t="shared" ref="H74:M75" si="11">H9*100/$H9</f>
        <v>100</v>
      </c>
      <c r="I74" s="104">
        <f t="shared" si="11"/>
        <v>31.396172927002127</v>
      </c>
      <c r="J74" s="104">
        <f t="shared" si="11"/>
        <v>7.7958894401133945</v>
      </c>
      <c r="K74" s="104">
        <f t="shared" si="11"/>
        <v>15.946137491141034</v>
      </c>
      <c r="L74" s="104">
        <f t="shared" si="11"/>
        <v>8.6463501063075832</v>
      </c>
      <c r="M74" s="104">
        <f t="shared" si="11"/>
        <v>36.215450035435865</v>
      </c>
    </row>
    <row r="75" spans="1:13" s="94" customFormat="1" ht="14.5" customHeight="1">
      <c r="A75" s="18" t="s">
        <v>19</v>
      </c>
      <c r="B75" s="20">
        <f t="shared" si="10"/>
        <v>100</v>
      </c>
      <c r="C75" s="106">
        <f t="shared" si="10"/>
        <v>7.2263328953737638</v>
      </c>
      <c r="D75" s="106">
        <f t="shared" si="10"/>
        <v>35.115137265749254</v>
      </c>
      <c r="E75" s="106">
        <f t="shared" si="10"/>
        <v>43.648433718276742</v>
      </c>
      <c r="F75" s="106">
        <f t="shared" si="10"/>
        <v>4.2735633773597952</v>
      </c>
      <c r="G75" s="105">
        <f t="shared" si="10"/>
        <v>9.7365327432404403</v>
      </c>
      <c r="H75" s="20">
        <f t="shared" si="11"/>
        <v>100</v>
      </c>
      <c r="I75" s="105">
        <f t="shared" si="11"/>
        <v>30.76923076923077</v>
      </c>
      <c r="J75" s="105">
        <f t="shared" si="11"/>
        <v>7.1182548794489096</v>
      </c>
      <c r="K75" s="105">
        <f t="shared" si="11"/>
        <v>17.680826636050515</v>
      </c>
      <c r="L75" s="105">
        <f t="shared" si="11"/>
        <v>6.42939150401837</v>
      </c>
      <c r="M75" s="105">
        <f t="shared" si="11"/>
        <v>38.002296211251434</v>
      </c>
    </row>
    <row r="76" spans="1:13" s="94" customFormat="1" ht="14.5" customHeight="1">
      <c r="A76" s="39" t="s">
        <v>3</v>
      </c>
      <c r="B76" s="11">
        <f t="shared" si="10"/>
        <v>100</v>
      </c>
      <c r="C76" s="104">
        <f t="shared" si="10"/>
        <v>8.0708661417322833</v>
      </c>
      <c r="D76" s="104">
        <f t="shared" si="10"/>
        <v>43.996062992125985</v>
      </c>
      <c r="E76" s="104">
        <f t="shared" si="10"/>
        <v>36.023622047244096</v>
      </c>
      <c r="F76" s="104">
        <f t="shared" si="10"/>
        <v>2.7559055118110236</v>
      </c>
      <c r="G76" s="104">
        <f t="shared" si="10"/>
        <v>9.1535433070866148</v>
      </c>
      <c r="H76" s="11" t="s">
        <v>70</v>
      </c>
      <c r="I76" s="71" t="s">
        <v>70</v>
      </c>
      <c r="J76" s="71" t="s">
        <v>70</v>
      </c>
      <c r="K76" s="71" t="s">
        <v>70</v>
      </c>
      <c r="L76" s="71" t="s">
        <v>70</v>
      </c>
      <c r="M76" s="71" t="s">
        <v>70</v>
      </c>
    </row>
    <row r="77" spans="1:13" s="94" customFormat="1" ht="14.5" customHeight="1">
      <c r="A77" s="40" t="s">
        <v>4</v>
      </c>
      <c r="B77" s="20">
        <f t="shared" si="10"/>
        <v>100</v>
      </c>
      <c r="C77" s="105">
        <f t="shared" si="10"/>
        <v>12.585034013605442</v>
      </c>
      <c r="D77" s="105">
        <f t="shared" si="10"/>
        <v>54.081632653061227</v>
      </c>
      <c r="E77" s="105">
        <f t="shared" si="10"/>
        <v>14.625850340136054</v>
      </c>
      <c r="F77" s="105">
        <f t="shared" si="10"/>
        <v>0</v>
      </c>
      <c r="G77" s="105">
        <f t="shared" si="10"/>
        <v>18.707482993197278</v>
      </c>
      <c r="H77" s="20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</row>
    <row r="78" spans="1:13" s="94" customFormat="1" ht="14.5" customHeight="1">
      <c r="A78" s="39" t="s">
        <v>5</v>
      </c>
      <c r="B78" s="11">
        <f t="shared" si="10"/>
        <v>100</v>
      </c>
      <c r="C78" s="104">
        <f t="shared" si="10"/>
        <v>6.5253764640267704</v>
      </c>
      <c r="D78" s="104">
        <f t="shared" si="10"/>
        <v>35.973229224762967</v>
      </c>
      <c r="E78" s="104">
        <f t="shared" si="10"/>
        <v>40.044617958728388</v>
      </c>
      <c r="F78" s="104">
        <f t="shared" si="10"/>
        <v>6.1907417735638592</v>
      </c>
      <c r="G78" s="104">
        <f t="shared" si="10"/>
        <v>11.266034578918015</v>
      </c>
      <c r="H78" s="11" t="s">
        <v>70</v>
      </c>
      <c r="I78" s="17" t="s">
        <v>70</v>
      </c>
      <c r="J78" s="17" t="s">
        <v>70</v>
      </c>
      <c r="K78" s="17" t="s">
        <v>70</v>
      </c>
      <c r="L78" s="17" t="s">
        <v>70</v>
      </c>
      <c r="M78" s="17" t="s">
        <v>70</v>
      </c>
    </row>
    <row r="79" spans="1:13" s="94" customFormat="1" ht="14.5" customHeight="1">
      <c r="A79" s="40" t="s">
        <v>6</v>
      </c>
      <c r="B79" s="20">
        <f t="shared" ref="B79:B92" si="12">B14*100/$B14</f>
        <v>100</v>
      </c>
      <c r="C79" s="19" t="s">
        <v>70</v>
      </c>
      <c r="D79" s="105">
        <f t="shared" ref="D79:E92" si="13">D14*100/$B14</f>
        <v>34.761904761904759</v>
      </c>
      <c r="E79" s="105">
        <f t="shared" si="13"/>
        <v>48.095238095238095</v>
      </c>
      <c r="F79" s="19" t="s">
        <v>70</v>
      </c>
      <c r="G79" s="19" t="s">
        <v>70</v>
      </c>
      <c r="H79" s="20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</row>
    <row r="80" spans="1:13" s="94" customFormat="1" ht="14.5" customHeight="1">
      <c r="A80" s="39" t="s">
        <v>7</v>
      </c>
      <c r="B80" s="11">
        <f t="shared" si="12"/>
        <v>100</v>
      </c>
      <c r="C80" s="104">
        <f>C15*100/$B15</f>
        <v>8.5639606396063961</v>
      </c>
      <c r="D80" s="104">
        <f t="shared" si="13"/>
        <v>32.50307503075031</v>
      </c>
      <c r="E80" s="104">
        <f t="shared" si="13"/>
        <v>46.725092250922508</v>
      </c>
      <c r="F80" s="104">
        <f t="shared" ref="F80:G82" si="14">F15*100/$B15</f>
        <v>5.2736777367773682</v>
      </c>
      <c r="G80" s="104">
        <f t="shared" si="14"/>
        <v>6.9341943419434191</v>
      </c>
      <c r="H80" s="11" t="s">
        <v>70</v>
      </c>
      <c r="I80" s="17" t="s">
        <v>70</v>
      </c>
      <c r="J80" s="17" t="s">
        <v>70</v>
      </c>
      <c r="K80" s="17" t="s">
        <v>70</v>
      </c>
      <c r="L80" s="17" t="s">
        <v>70</v>
      </c>
      <c r="M80" s="17" t="s">
        <v>70</v>
      </c>
    </row>
    <row r="81" spans="1:13" s="94" customFormat="1" ht="14.5" customHeight="1">
      <c r="A81" s="40" t="s">
        <v>8</v>
      </c>
      <c r="B81" s="20">
        <f t="shared" si="12"/>
        <v>100</v>
      </c>
      <c r="C81" s="105">
        <f>C16*100/$B16</f>
        <v>7.623318385650224</v>
      </c>
      <c r="D81" s="105">
        <f t="shared" si="13"/>
        <v>35.127055306427501</v>
      </c>
      <c r="E81" s="105">
        <f t="shared" si="13"/>
        <v>37.817638266068762</v>
      </c>
      <c r="F81" s="105">
        <f t="shared" si="14"/>
        <v>6.7264573991031389</v>
      </c>
      <c r="G81" s="105">
        <f t="shared" si="14"/>
        <v>12.705530642750373</v>
      </c>
      <c r="H81" s="20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</row>
    <row r="82" spans="1:13" s="94" customFormat="1" ht="14.5" customHeight="1">
      <c r="A82" s="39" t="s">
        <v>9</v>
      </c>
      <c r="B82" s="11">
        <f t="shared" si="12"/>
        <v>100</v>
      </c>
      <c r="C82" s="104">
        <f>C17*100/$B17</f>
        <v>7.8125</v>
      </c>
      <c r="D82" s="104">
        <f t="shared" si="13"/>
        <v>37.5</v>
      </c>
      <c r="E82" s="104">
        <f t="shared" si="13"/>
        <v>50</v>
      </c>
      <c r="F82" s="104">
        <f t="shared" si="14"/>
        <v>0</v>
      </c>
      <c r="G82" s="104">
        <f t="shared" si="14"/>
        <v>4.6875</v>
      </c>
      <c r="H82" s="11" t="s">
        <v>70</v>
      </c>
      <c r="I82" s="17" t="s">
        <v>70</v>
      </c>
      <c r="J82" s="17" t="s">
        <v>70</v>
      </c>
      <c r="K82" s="17" t="s">
        <v>70</v>
      </c>
      <c r="L82" s="17" t="s">
        <v>70</v>
      </c>
      <c r="M82" s="17" t="s">
        <v>70</v>
      </c>
    </row>
    <row r="83" spans="1:13" s="94" customFormat="1" ht="14.5" customHeight="1">
      <c r="A83" s="40" t="s">
        <v>10</v>
      </c>
      <c r="B83" s="20">
        <f t="shared" si="12"/>
        <v>100</v>
      </c>
      <c r="C83" s="105">
        <f>C18*100/$B18</f>
        <v>6.0693641618497107</v>
      </c>
      <c r="D83" s="105">
        <f t="shared" si="13"/>
        <v>43.786127167630056</v>
      </c>
      <c r="E83" s="105">
        <f t="shared" si="13"/>
        <v>45.520231213872833</v>
      </c>
      <c r="F83" s="19" t="s">
        <v>70</v>
      </c>
      <c r="G83" s="19" t="s">
        <v>70</v>
      </c>
      <c r="H83" s="20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</row>
    <row r="84" spans="1:13" s="94" customFormat="1" ht="14.5" customHeight="1">
      <c r="A84" s="39" t="s">
        <v>11</v>
      </c>
      <c r="B84" s="11">
        <f t="shared" si="12"/>
        <v>100</v>
      </c>
      <c r="C84" s="104">
        <f>C19*100/$B19</f>
        <v>4.1192230408573343</v>
      </c>
      <c r="D84" s="104">
        <f t="shared" si="13"/>
        <v>32.5853985264568</v>
      </c>
      <c r="E84" s="104">
        <f t="shared" si="13"/>
        <v>45.31145344943068</v>
      </c>
      <c r="F84" s="104">
        <f>F19*100/$B19</f>
        <v>2.2438044206296048</v>
      </c>
      <c r="G84" s="104">
        <f>G19*100/$B19</f>
        <v>15.740120562625586</v>
      </c>
      <c r="H84" s="11" t="s">
        <v>70</v>
      </c>
      <c r="I84" s="17" t="s">
        <v>70</v>
      </c>
      <c r="J84" s="17" t="s">
        <v>70</v>
      </c>
      <c r="K84" s="17" t="s">
        <v>70</v>
      </c>
      <c r="L84" s="17" t="s">
        <v>70</v>
      </c>
      <c r="M84" s="17" t="s">
        <v>70</v>
      </c>
    </row>
    <row r="85" spans="1:13" s="94" customFormat="1" ht="14.5" customHeight="1">
      <c r="A85" s="40" t="s">
        <v>12</v>
      </c>
      <c r="B85" s="20">
        <f t="shared" si="12"/>
        <v>100</v>
      </c>
      <c r="C85" s="19" t="s">
        <v>70</v>
      </c>
      <c r="D85" s="105">
        <f t="shared" si="13"/>
        <v>45.064377682403432</v>
      </c>
      <c r="E85" s="105">
        <f t="shared" si="13"/>
        <v>39.484978540772531</v>
      </c>
      <c r="F85" s="19" t="s">
        <v>70</v>
      </c>
      <c r="G85" s="105">
        <f t="shared" ref="G85:G92" si="15">G20*100/$B20</f>
        <v>7.7253218884120169</v>
      </c>
      <c r="H85" s="20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</row>
    <row r="86" spans="1:13" s="94" customFormat="1" ht="14.5" customHeight="1">
      <c r="A86" s="109" t="s">
        <v>41</v>
      </c>
      <c r="B86" s="11">
        <f t="shared" si="12"/>
        <v>100</v>
      </c>
      <c r="C86" s="62">
        <f t="shared" ref="C86:C92" si="16">C21*100/$B21</f>
        <v>6.0408800937377949</v>
      </c>
      <c r="D86" s="62">
        <f t="shared" si="13"/>
        <v>57.466475719307383</v>
      </c>
      <c r="E86" s="62">
        <f t="shared" si="13"/>
        <v>18.955865121728941</v>
      </c>
      <c r="F86" s="62">
        <f t="shared" ref="F86:F92" si="17">F21*100/$B21</f>
        <v>5.9237078505402945</v>
      </c>
      <c r="G86" s="62">
        <f t="shared" si="15"/>
        <v>11.613071214685588</v>
      </c>
      <c r="H86" s="11">
        <f t="shared" ref="H86:M86" si="18">H21*100/$H21</f>
        <v>100</v>
      </c>
      <c r="I86" s="104">
        <f t="shared" si="18"/>
        <v>32.407407407407405</v>
      </c>
      <c r="J86" s="104">
        <f t="shared" si="18"/>
        <v>8.8888888888888893</v>
      </c>
      <c r="K86" s="104">
        <f t="shared" si="18"/>
        <v>13.148148148148149</v>
      </c>
      <c r="L86" s="104">
        <f t="shared" si="18"/>
        <v>12.222222222222221</v>
      </c>
      <c r="M86" s="104">
        <f t="shared" si="18"/>
        <v>33.333333333333336</v>
      </c>
    </row>
    <row r="87" spans="1:13" s="94" customFormat="1" ht="14.5" customHeight="1">
      <c r="A87" s="40" t="s">
        <v>13</v>
      </c>
      <c r="B87" s="20">
        <f t="shared" si="12"/>
        <v>100</v>
      </c>
      <c r="C87" s="105">
        <f t="shared" si="16"/>
        <v>6.2078272604588394</v>
      </c>
      <c r="D87" s="105">
        <f t="shared" si="13"/>
        <v>53.441295546558706</v>
      </c>
      <c r="E87" s="105">
        <f t="shared" si="13"/>
        <v>21.322537112010796</v>
      </c>
      <c r="F87" s="105">
        <f t="shared" si="17"/>
        <v>9.4466936572199725</v>
      </c>
      <c r="G87" s="105">
        <f t="shared" si="15"/>
        <v>9.5816464237516872</v>
      </c>
      <c r="H87" s="20" t="s">
        <v>70</v>
      </c>
      <c r="I87" s="19" t="s">
        <v>70</v>
      </c>
      <c r="J87" s="19" t="s">
        <v>70</v>
      </c>
      <c r="K87" s="19" t="s">
        <v>70</v>
      </c>
      <c r="L87" s="19" t="s">
        <v>70</v>
      </c>
      <c r="M87" s="19" t="s">
        <v>70</v>
      </c>
    </row>
    <row r="88" spans="1:13" s="94" customFormat="1" ht="14.5" customHeight="1">
      <c r="A88" s="39" t="s">
        <v>14</v>
      </c>
      <c r="B88" s="11">
        <f t="shared" si="12"/>
        <v>100</v>
      </c>
      <c r="C88" s="104">
        <f t="shared" si="16"/>
        <v>5.2180685358255454</v>
      </c>
      <c r="D88" s="104">
        <f t="shared" si="13"/>
        <v>63.55140186915888</v>
      </c>
      <c r="E88" s="104">
        <f t="shared" si="13"/>
        <v>13.161993769470405</v>
      </c>
      <c r="F88" s="104">
        <f t="shared" si="17"/>
        <v>4.8286604361370715</v>
      </c>
      <c r="G88" s="104">
        <f t="shared" si="15"/>
        <v>13.2398753894081</v>
      </c>
      <c r="H88" s="11" t="s">
        <v>70</v>
      </c>
      <c r="I88" s="17" t="s">
        <v>70</v>
      </c>
      <c r="J88" s="17" t="s">
        <v>70</v>
      </c>
      <c r="K88" s="17" t="s">
        <v>70</v>
      </c>
      <c r="L88" s="17" t="s">
        <v>70</v>
      </c>
      <c r="M88" s="17" t="s">
        <v>70</v>
      </c>
    </row>
    <row r="89" spans="1:13" s="94" customFormat="1" ht="14.5" customHeight="1">
      <c r="A89" s="40" t="s">
        <v>15</v>
      </c>
      <c r="B89" s="20">
        <f t="shared" si="12"/>
        <v>100</v>
      </c>
      <c r="C89" s="105">
        <f t="shared" si="16"/>
        <v>5.2016985138004248</v>
      </c>
      <c r="D89" s="105">
        <f t="shared" si="13"/>
        <v>57.218683651804668</v>
      </c>
      <c r="E89" s="105">
        <f t="shared" si="13"/>
        <v>16.029723991507431</v>
      </c>
      <c r="F89" s="105">
        <f t="shared" si="17"/>
        <v>7.0063694267515926</v>
      </c>
      <c r="G89" s="105">
        <f t="shared" si="15"/>
        <v>14.543524416135881</v>
      </c>
      <c r="H89" s="20" t="s">
        <v>70</v>
      </c>
      <c r="I89" s="19" t="s">
        <v>70</v>
      </c>
      <c r="J89" s="19" t="s">
        <v>70</v>
      </c>
      <c r="K89" s="19" t="s">
        <v>70</v>
      </c>
      <c r="L89" s="19" t="s">
        <v>70</v>
      </c>
      <c r="M89" s="19" t="s">
        <v>70</v>
      </c>
    </row>
    <row r="90" spans="1:13" s="94" customFormat="1" ht="14.5" customHeight="1">
      <c r="A90" s="39" t="s">
        <v>16</v>
      </c>
      <c r="B90" s="11">
        <f t="shared" si="12"/>
        <v>100</v>
      </c>
      <c r="C90" s="104">
        <f t="shared" si="16"/>
        <v>8.0614203454894433</v>
      </c>
      <c r="D90" s="104">
        <f t="shared" si="13"/>
        <v>64.827255278310943</v>
      </c>
      <c r="E90" s="104">
        <f t="shared" si="13"/>
        <v>15.211132437619961</v>
      </c>
      <c r="F90" s="104">
        <f t="shared" si="17"/>
        <v>2.2072936660268714</v>
      </c>
      <c r="G90" s="104">
        <f t="shared" si="15"/>
        <v>9.6928982725527835</v>
      </c>
      <c r="H90" s="11" t="s">
        <v>70</v>
      </c>
      <c r="I90" s="17" t="s">
        <v>70</v>
      </c>
      <c r="J90" s="17" t="s">
        <v>70</v>
      </c>
      <c r="K90" s="17" t="s">
        <v>70</v>
      </c>
      <c r="L90" s="17" t="s">
        <v>70</v>
      </c>
      <c r="M90" s="17" t="s">
        <v>70</v>
      </c>
    </row>
    <row r="91" spans="1:13" s="94" customFormat="1" ht="14.5" customHeight="1">
      <c r="A91" s="40" t="s">
        <v>17</v>
      </c>
      <c r="B91" s="20">
        <f t="shared" si="12"/>
        <v>100</v>
      </c>
      <c r="C91" s="105">
        <f t="shared" si="16"/>
        <v>2.8860028860028861</v>
      </c>
      <c r="D91" s="105">
        <f t="shared" si="13"/>
        <v>64.646464646464651</v>
      </c>
      <c r="E91" s="105">
        <f t="shared" si="13"/>
        <v>13.708513708513708</v>
      </c>
      <c r="F91" s="105">
        <f t="shared" si="17"/>
        <v>4.4733044733044736</v>
      </c>
      <c r="G91" s="105">
        <f t="shared" si="15"/>
        <v>14.285714285714286</v>
      </c>
      <c r="H91" s="20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</row>
    <row r="92" spans="1:13" s="94" customFormat="1" ht="14.5" customHeight="1">
      <c r="A92" s="39" t="s">
        <v>18</v>
      </c>
      <c r="B92" s="11">
        <f t="shared" si="12"/>
        <v>100</v>
      </c>
      <c r="C92" s="62">
        <f t="shared" si="16"/>
        <v>5.8853897780072275</v>
      </c>
      <c r="D92" s="62">
        <f t="shared" si="13"/>
        <v>44.605059370160042</v>
      </c>
      <c r="E92" s="62">
        <f t="shared" si="13"/>
        <v>29.220443985544655</v>
      </c>
      <c r="F92" s="62">
        <f t="shared" si="17"/>
        <v>9.2927207021166751</v>
      </c>
      <c r="G92" s="62">
        <f t="shared" si="15"/>
        <v>10.996386164171399</v>
      </c>
      <c r="H92" s="11" t="s">
        <v>70</v>
      </c>
      <c r="I92" s="17" t="s">
        <v>70</v>
      </c>
      <c r="J92" s="17" t="s">
        <v>70</v>
      </c>
      <c r="K92" s="17" t="s">
        <v>70</v>
      </c>
      <c r="L92" s="17" t="s">
        <v>70</v>
      </c>
      <c r="M92" s="17" t="s">
        <v>70</v>
      </c>
    </row>
    <row r="93" spans="1:13" s="94" customFormat="1" ht="14.5" customHeight="1">
      <c r="A93" s="67"/>
      <c r="B93" s="271">
        <v>2015</v>
      </c>
      <c r="C93" s="271"/>
      <c r="D93" s="271"/>
      <c r="E93" s="271"/>
      <c r="F93" s="271"/>
      <c r="G93" s="271"/>
      <c r="H93" s="271">
        <v>2015</v>
      </c>
      <c r="I93" s="271"/>
      <c r="J93" s="271"/>
      <c r="K93" s="271"/>
      <c r="L93" s="271"/>
      <c r="M93" s="271"/>
    </row>
    <row r="94" spans="1:13" s="94" customFormat="1" ht="14.5" customHeight="1">
      <c r="A94" s="21" t="s">
        <v>30</v>
      </c>
      <c r="B94" s="17">
        <f t="shared" ref="B94:G98" si="19">B29*100/$B29</f>
        <v>100</v>
      </c>
      <c r="C94" s="104">
        <f t="shared" si="19"/>
        <v>6.2194469223907225</v>
      </c>
      <c r="D94" s="104">
        <f t="shared" si="19"/>
        <v>39.339875111507581</v>
      </c>
      <c r="E94" s="104">
        <f t="shared" si="19"/>
        <v>36.210526315789473</v>
      </c>
      <c r="F94" s="104">
        <f t="shared" si="19"/>
        <v>4.6137377341659231</v>
      </c>
      <c r="G94" s="104">
        <f t="shared" si="19"/>
        <v>13.616413916146298</v>
      </c>
      <c r="H94" s="17">
        <f t="shared" ref="H94:M95" si="20">H29*100/$H29</f>
        <v>100</v>
      </c>
      <c r="I94" s="104">
        <f t="shared" si="20"/>
        <v>32.286212914485169</v>
      </c>
      <c r="J94" s="104">
        <f t="shared" si="20"/>
        <v>8.5951134380453755</v>
      </c>
      <c r="K94" s="104">
        <f t="shared" si="20"/>
        <v>16.579406631762652</v>
      </c>
      <c r="L94" s="104">
        <f t="shared" si="20"/>
        <v>13.30715532286213</v>
      </c>
      <c r="M94" s="104">
        <f t="shared" si="20"/>
        <v>29.232111692844676</v>
      </c>
    </row>
    <row r="95" spans="1:13" s="94" customFormat="1" ht="14.5" customHeight="1">
      <c r="A95" s="18" t="s">
        <v>19</v>
      </c>
      <c r="B95" s="20">
        <f t="shared" si="19"/>
        <v>100</v>
      </c>
      <c r="C95" s="106">
        <f t="shared" si="19"/>
        <v>6.4081908424718046</v>
      </c>
      <c r="D95" s="106">
        <f t="shared" si="19"/>
        <v>32.940075879632033</v>
      </c>
      <c r="E95" s="106">
        <f t="shared" si="19"/>
        <v>44.836546957018868</v>
      </c>
      <c r="F95" s="106">
        <f t="shared" si="19"/>
        <v>3.9810820643417704</v>
      </c>
      <c r="G95" s="105">
        <f t="shared" si="19"/>
        <v>11.834104256535523</v>
      </c>
      <c r="H95" s="19">
        <f t="shared" si="20"/>
        <v>100</v>
      </c>
      <c r="I95" s="105">
        <f t="shared" si="20"/>
        <v>35.237439779766</v>
      </c>
      <c r="J95" s="105">
        <f t="shared" si="20"/>
        <v>8.3275980729525116</v>
      </c>
      <c r="K95" s="105">
        <f t="shared" si="20"/>
        <v>16.517549896765313</v>
      </c>
      <c r="L95" s="105">
        <f t="shared" si="20"/>
        <v>8.7405368203716449</v>
      </c>
      <c r="M95" s="105">
        <f t="shared" si="20"/>
        <v>31.176875430144527</v>
      </c>
    </row>
    <row r="96" spans="1:13" s="94" customFormat="1" ht="14.5" customHeight="1">
      <c r="A96" s="39" t="s">
        <v>3</v>
      </c>
      <c r="B96" s="11">
        <f t="shared" si="19"/>
        <v>100</v>
      </c>
      <c r="C96" s="104">
        <f t="shared" si="19"/>
        <v>6.9018404907975457</v>
      </c>
      <c r="D96" s="104">
        <f t="shared" si="19"/>
        <v>41.257668711656443</v>
      </c>
      <c r="E96" s="104">
        <f t="shared" si="19"/>
        <v>31.978527607361965</v>
      </c>
      <c r="F96" s="104">
        <f t="shared" si="19"/>
        <v>2.9907975460122698</v>
      </c>
      <c r="G96" s="104">
        <f t="shared" si="19"/>
        <v>16.871165644171779</v>
      </c>
      <c r="H96" s="11">
        <f t="shared" ref="H96:H112" si="21">H31*100/$H31</f>
        <v>100</v>
      </c>
      <c r="I96" s="71" t="s">
        <v>70</v>
      </c>
      <c r="J96" s="71" t="s">
        <v>70</v>
      </c>
      <c r="K96" s="71" t="s">
        <v>70</v>
      </c>
      <c r="L96" s="71" t="s">
        <v>70</v>
      </c>
      <c r="M96" s="71" t="s">
        <v>70</v>
      </c>
    </row>
    <row r="97" spans="1:13" s="94" customFormat="1" ht="14.5" customHeight="1">
      <c r="A97" s="40" t="s">
        <v>4</v>
      </c>
      <c r="B97" s="20">
        <f t="shared" si="19"/>
        <v>100</v>
      </c>
      <c r="C97" s="105">
        <f t="shared" si="19"/>
        <v>9.7087378640776691</v>
      </c>
      <c r="D97" s="105">
        <f t="shared" si="19"/>
        <v>37.540453074433657</v>
      </c>
      <c r="E97" s="105">
        <f t="shared" si="19"/>
        <v>26.21359223300971</v>
      </c>
      <c r="F97" s="105">
        <f t="shared" si="19"/>
        <v>0</v>
      </c>
      <c r="G97" s="105">
        <f t="shared" si="19"/>
        <v>26.537216828478964</v>
      </c>
      <c r="H97" s="20">
        <f t="shared" si="21"/>
        <v>100</v>
      </c>
      <c r="I97" s="19" t="s">
        <v>70</v>
      </c>
      <c r="J97" s="19" t="s">
        <v>70</v>
      </c>
      <c r="K97" s="19" t="s">
        <v>70</v>
      </c>
      <c r="L97" s="19" t="s">
        <v>70</v>
      </c>
      <c r="M97" s="19" t="s">
        <v>70</v>
      </c>
    </row>
    <row r="98" spans="1:13" s="94" customFormat="1" ht="14.5" customHeight="1">
      <c r="A98" s="39" t="s">
        <v>5</v>
      </c>
      <c r="B98" s="11">
        <f t="shared" si="19"/>
        <v>100</v>
      </c>
      <c r="C98" s="104">
        <f t="shared" si="19"/>
        <v>6.1631139944392954</v>
      </c>
      <c r="D98" s="104">
        <f t="shared" si="19"/>
        <v>36.051899907321591</v>
      </c>
      <c r="E98" s="104">
        <f t="shared" si="19"/>
        <v>39.017608897126969</v>
      </c>
      <c r="F98" s="104">
        <f t="shared" si="19"/>
        <v>4.031510658016682</v>
      </c>
      <c r="G98" s="104">
        <f t="shared" si="19"/>
        <v>14.735866543095458</v>
      </c>
      <c r="H98" s="11">
        <f t="shared" si="21"/>
        <v>100</v>
      </c>
      <c r="I98" s="17" t="s">
        <v>70</v>
      </c>
      <c r="J98" s="17" t="s">
        <v>70</v>
      </c>
      <c r="K98" s="17" t="s">
        <v>70</v>
      </c>
      <c r="L98" s="17" t="s">
        <v>70</v>
      </c>
      <c r="M98" s="17" t="s">
        <v>70</v>
      </c>
    </row>
    <row r="99" spans="1:13" s="94" customFormat="1" ht="14.5" customHeight="1">
      <c r="A99" s="40" t="s">
        <v>6</v>
      </c>
      <c r="B99" s="20">
        <f t="shared" ref="B99:E112" si="22">B34*100/$B34</f>
        <v>100</v>
      </c>
      <c r="C99" s="105">
        <f t="shared" si="22"/>
        <v>7.929515418502203</v>
      </c>
      <c r="D99" s="105">
        <f t="shared" si="22"/>
        <v>42.290748898678416</v>
      </c>
      <c r="E99" s="105">
        <f t="shared" si="22"/>
        <v>37.444933920704848</v>
      </c>
      <c r="F99" s="19" t="s">
        <v>70</v>
      </c>
      <c r="G99" s="19" t="s">
        <v>70</v>
      </c>
      <c r="H99" s="20">
        <f t="shared" si="21"/>
        <v>100</v>
      </c>
      <c r="I99" s="19" t="s">
        <v>70</v>
      </c>
      <c r="J99" s="19" t="s">
        <v>70</v>
      </c>
      <c r="K99" s="19" t="s">
        <v>70</v>
      </c>
      <c r="L99" s="19" t="s">
        <v>70</v>
      </c>
      <c r="M99" s="19" t="s">
        <v>70</v>
      </c>
    </row>
    <row r="100" spans="1:13" s="94" customFormat="1" ht="14.5" customHeight="1">
      <c r="A100" s="39" t="s">
        <v>7</v>
      </c>
      <c r="B100" s="11">
        <f t="shared" si="22"/>
        <v>100</v>
      </c>
      <c r="C100" s="104">
        <f t="shared" si="22"/>
        <v>7.4158380256379539</v>
      </c>
      <c r="D100" s="104">
        <f t="shared" si="22"/>
        <v>29.675332454774171</v>
      </c>
      <c r="E100" s="104">
        <f t="shared" si="22"/>
        <v>48.113094524979033</v>
      </c>
      <c r="F100" s="104">
        <f t="shared" ref="F100:G102" si="23">F35*100/$B35</f>
        <v>4.9958068767221757</v>
      </c>
      <c r="G100" s="104">
        <f t="shared" si="23"/>
        <v>9.7999281178866653</v>
      </c>
      <c r="H100" s="11">
        <f t="shared" si="21"/>
        <v>100</v>
      </c>
      <c r="I100" s="17" t="s">
        <v>70</v>
      </c>
      <c r="J100" s="17" t="s">
        <v>70</v>
      </c>
      <c r="K100" s="17" t="s">
        <v>70</v>
      </c>
      <c r="L100" s="17" t="s">
        <v>70</v>
      </c>
      <c r="M100" s="17" t="s">
        <v>70</v>
      </c>
    </row>
    <row r="101" spans="1:13" s="94" customFormat="1" ht="14.5" customHeight="1">
      <c r="A101" s="40" t="s">
        <v>8</v>
      </c>
      <c r="B101" s="20">
        <f t="shared" si="22"/>
        <v>100</v>
      </c>
      <c r="C101" s="105">
        <f t="shared" si="22"/>
        <v>6.0661764705882355</v>
      </c>
      <c r="D101" s="105">
        <f t="shared" si="22"/>
        <v>46.415441176470587</v>
      </c>
      <c r="E101" s="105">
        <f t="shared" si="22"/>
        <v>37.132352941176471</v>
      </c>
      <c r="F101" s="105">
        <f t="shared" si="23"/>
        <v>3.8602941176470589</v>
      </c>
      <c r="G101" s="105">
        <f t="shared" si="23"/>
        <v>6.5257352941176467</v>
      </c>
      <c r="H101" s="20">
        <f t="shared" si="21"/>
        <v>100</v>
      </c>
      <c r="I101" s="19" t="s">
        <v>70</v>
      </c>
      <c r="J101" s="19" t="s">
        <v>70</v>
      </c>
      <c r="K101" s="19" t="s">
        <v>70</v>
      </c>
      <c r="L101" s="19" t="s">
        <v>70</v>
      </c>
      <c r="M101" s="19" t="s">
        <v>70</v>
      </c>
    </row>
    <row r="102" spans="1:13" s="94" customFormat="1" ht="14.5" customHeight="1">
      <c r="A102" s="39" t="s">
        <v>9</v>
      </c>
      <c r="B102" s="11">
        <f t="shared" si="22"/>
        <v>100</v>
      </c>
      <c r="C102" s="104">
        <f t="shared" si="22"/>
        <v>5.7142857142857144</v>
      </c>
      <c r="D102" s="104">
        <f t="shared" si="22"/>
        <v>37.142857142857146</v>
      </c>
      <c r="E102" s="104">
        <f t="shared" si="22"/>
        <v>52.857142857142854</v>
      </c>
      <c r="F102" s="104">
        <f t="shared" si="23"/>
        <v>0</v>
      </c>
      <c r="G102" s="104">
        <f t="shared" si="23"/>
        <v>4.2857142857142856</v>
      </c>
      <c r="H102" s="11">
        <f t="shared" si="21"/>
        <v>100</v>
      </c>
      <c r="I102" s="17" t="s">
        <v>70</v>
      </c>
      <c r="J102" s="17" t="s">
        <v>70</v>
      </c>
      <c r="K102" s="17" t="s">
        <v>70</v>
      </c>
      <c r="L102" s="17" t="s">
        <v>70</v>
      </c>
      <c r="M102" s="17" t="s">
        <v>70</v>
      </c>
    </row>
    <row r="103" spans="1:13" s="94" customFormat="1" ht="14.5" customHeight="1">
      <c r="A103" s="40" t="s">
        <v>10</v>
      </c>
      <c r="B103" s="20">
        <f t="shared" si="22"/>
        <v>100</v>
      </c>
      <c r="C103" s="105">
        <f t="shared" si="22"/>
        <v>5.0531914893617023</v>
      </c>
      <c r="D103" s="105">
        <f t="shared" si="22"/>
        <v>33.156028368794324</v>
      </c>
      <c r="E103" s="105">
        <f t="shared" si="22"/>
        <v>58.776595744680854</v>
      </c>
      <c r="F103" s="19" t="s">
        <v>70</v>
      </c>
      <c r="G103" s="19" t="s">
        <v>70</v>
      </c>
      <c r="H103" s="20">
        <f t="shared" si="21"/>
        <v>100</v>
      </c>
      <c r="I103" s="19" t="s">
        <v>70</v>
      </c>
      <c r="J103" s="19" t="s">
        <v>70</v>
      </c>
      <c r="K103" s="19" t="s">
        <v>70</v>
      </c>
      <c r="L103" s="19" t="s">
        <v>70</v>
      </c>
      <c r="M103" s="19" t="s">
        <v>70</v>
      </c>
    </row>
    <row r="104" spans="1:13" s="94" customFormat="1" ht="14.5" customHeight="1">
      <c r="A104" s="39" t="s">
        <v>11</v>
      </c>
      <c r="B104" s="11">
        <f t="shared" si="22"/>
        <v>100</v>
      </c>
      <c r="C104" s="104">
        <f t="shared" si="22"/>
        <v>4.6324745922949662</v>
      </c>
      <c r="D104" s="104">
        <f t="shared" si="22"/>
        <v>30.323800519971638</v>
      </c>
      <c r="E104" s="104">
        <f t="shared" si="22"/>
        <v>45.166627274875914</v>
      </c>
      <c r="F104" s="104">
        <f t="shared" ref="F104:G112" si="24">F39*100/$B39</f>
        <v>3.4507208697707399</v>
      </c>
      <c r="G104" s="104">
        <f t="shared" si="24"/>
        <v>16.426376743086742</v>
      </c>
      <c r="H104" s="11">
        <f t="shared" si="21"/>
        <v>100</v>
      </c>
      <c r="I104" s="17" t="s">
        <v>70</v>
      </c>
      <c r="J104" s="17" t="s">
        <v>70</v>
      </c>
      <c r="K104" s="17" t="s">
        <v>70</v>
      </c>
      <c r="L104" s="17" t="s">
        <v>70</v>
      </c>
      <c r="M104" s="17" t="s">
        <v>70</v>
      </c>
    </row>
    <row r="105" spans="1:13" s="94" customFormat="1" ht="14.5" customHeight="1">
      <c r="A105" s="40" t="s">
        <v>12</v>
      </c>
      <c r="B105" s="20">
        <f t="shared" si="22"/>
        <v>100</v>
      </c>
      <c r="C105" s="105">
        <f t="shared" si="22"/>
        <v>5.2770448548812663</v>
      </c>
      <c r="D105" s="105">
        <f t="shared" si="22"/>
        <v>38.258575197889179</v>
      </c>
      <c r="E105" s="105">
        <f t="shared" si="22"/>
        <v>45.118733509234829</v>
      </c>
      <c r="F105" s="105">
        <f t="shared" si="24"/>
        <v>1.0554089709762533</v>
      </c>
      <c r="G105" s="105">
        <f t="shared" si="24"/>
        <v>10.29023746701847</v>
      </c>
      <c r="H105" s="20">
        <f t="shared" si="21"/>
        <v>100</v>
      </c>
      <c r="I105" s="19" t="s">
        <v>70</v>
      </c>
      <c r="J105" s="19" t="s">
        <v>70</v>
      </c>
      <c r="K105" s="19" t="s">
        <v>70</v>
      </c>
      <c r="L105" s="19" t="s">
        <v>70</v>
      </c>
      <c r="M105" s="19" t="s">
        <v>70</v>
      </c>
    </row>
    <row r="106" spans="1:13" s="94" customFormat="1" ht="14.5" customHeight="1">
      <c r="A106" s="109" t="s">
        <v>41</v>
      </c>
      <c r="B106" s="11">
        <f t="shared" si="22"/>
        <v>100</v>
      </c>
      <c r="C106" s="62">
        <f t="shared" si="22"/>
        <v>5.806010928961749</v>
      </c>
      <c r="D106" s="62">
        <f t="shared" si="22"/>
        <v>53.358378870673953</v>
      </c>
      <c r="E106" s="62">
        <f t="shared" si="22"/>
        <v>17.315573770491802</v>
      </c>
      <c r="F106" s="62">
        <f t="shared" si="24"/>
        <v>5.9995446265938073</v>
      </c>
      <c r="G106" s="62">
        <f t="shared" si="24"/>
        <v>17.520491803278688</v>
      </c>
      <c r="H106" s="11">
        <f t="shared" si="21"/>
        <v>100</v>
      </c>
      <c r="I106" s="104">
        <f>I41*100/$H41</f>
        <v>27.175208581644814</v>
      </c>
      <c r="J106" s="104">
        <f>J41*100/$H41</f>
        <v>9.0584028605482718</v>
      </c>
      <c r="K106" s="104">
        <f>K41*100/$H41</f>
        <v>16.6865315852205</v>
      </c>
      <c r="L106" s="104">
        <f>L41*100/$H41</f>
        <v>21.215733015494635</v>
      </c>
      <c r="M106" s="104">
        <f>M41*100/$H41</f>
        <v>25.864123957091778</v>
      </c>
    </row>
    <row r="107" spans="1:13" s="94" customFormat="1" ht="14.5" customHeight="1">
      <c r="A107" s="40" t="s">
        <v>13</v>
      </c>
      <c r="B107" s="20">
        <f t="shared" si="22"/>
        <v>100</v>
      </c>
      <c r="C107" s="105">
        <f t="shared" si="22"/>
        <v>5.6701030927835054</v>
      </c>
      <c r="D107" s="105">
        <f t="shared" si="22"/>
        <v>36.494845360824741</v>
      </c>
      <c r="E107" s="105">
        <f t="shared" si="22"/>
        <v>15.979381443298969</v>
      </c>
      <c r="F107" s="105">
        <f t="shared" si="24"/>
        <v>9.7938144329896915</v>
      </c>
      <c r="G107" s="105">
        <f t="shared" si="24"/>
        <v>32.061855670103093</v>
      </c>
      <c r="H107" s="19">
        <f t="shared" si="21"/>
        <v>100</v>
      </c>
      <c r="I107" s="19" t="s">
        <v>70</v>
      </c>
      <c r="J107" s="19" t="s">
        <v>70</v>
      </c>
      <c r="K107" s="19" t="s">
        <v>70</v>
      </c>
      <c r="L107" s="19" t="s">
        <v>70</v>
      </c>
      <c r="M107" s="19" t="s">
        <v>70</v>
      </c>
    </row>
    <row r="108" spans="1:13" s="94" customFormat="1" ht="14.5" customHeight="1">
      <c r="A108" s="39" t="s">
        <v>14</v>
      </c>
      <c r="B108" s="11">
        <f t="shared" si="22"/>
        <v>100</v>
      </c>
      <c r="C108" s="104">
        <f t="shared" si="22"/>
        <v>3.8336052202283848</v>
      </c>
      <c r="D108" s="104">
        <f t="shared" si="22"/>
        <v>57.993474714518761</v>
      </c>
      <c r="E108" s="104">
        <f t="shared" si="22"/>
        <v>12.887438825448614</v>
      </c>
      <c r="F108" s="104">
        <f t="shared" si="24"/>
        <v>4.8939641109298533</v>
      </c>
      <c r="G108" s="104">
        <f t="shared" si="24"/>
        <v>20.391517128874387</v>
      </c>
      <c r="H108" s="17">
        <f t="shared" si="21"/>
        <v>100</v>
      </c>
      <c r="I108" s="17" t="s">
        <v>70</v>
      </c>
      <c r="J108" s="17" t="s">
        <v>70</v>
      </c>
      <c r="K108" s="17" t="s">
        <v>70</v>
      </c>
      <c r="L108" s="17" t="s">
        <v>70</v>
      </c>
      <c r="M108" s="17" t="s">
        <v>70</v>
      </c>
    </row>
    <row r="109" spans="1:13" s="94" customFormat="1" ht="14.5" customHeight="1">
      <c r="A109" s="40" t="s">
        <v>15</v>
      </c>
      <c r="B109" s="20">
        <f t="shared" si="22"/>
        <v>100</v>
      </c>
      <c r="C109" s="105">
        <f t="shared" si="22"/>
        <v>5.0522648083623691</v>
      </c>
      <c r="D109" s="105">
        <f t="shared" si="22"/>
        <v>56.358885017421606</v>
      </c>
      <c r="E109" s="105">
        <f t="shared" si="22"/>
        <v>15.069686411149826</v>
      </c>
      <c r="F109" s="105">
        <f t="shared" si="24"/>
        <v>6.5331010452961671</v>
      </c>
      <c r="G109" s="105">
        <f t="shared" si="24"/>
        <v>16.986062717770036</v>
      </c>
      <c r="H109" s="19">
        <f t="shared" si="21"/>
        <v>100</v>
      </c>
      <c r="I109" s="19" t="s">
        <v>70</v>
      </c>
      <c r="J109" s="19" t="s">
        <v>70</v>
      </c>
      <c r="K109" s="19" t="s">
        <v>70</v>
      </c>
      <c r="L109" s="19" t="s">
        <v>70</v>
      </c>
      <c r="M109" s="19" t="s">
        <v>70</v>
      </c>
    </row>
    <row r="110" spans="1:13" s="94" customFormat="1" ht="14.5" customHeight="1">
      <c r="A110" s="39" t="s">
        <v>16</v>
      </c>
      <c r="B110" s="11">
        <f t="shared" si="22"/>
        <v>100</v>
      </c>
      <c r="C110" s="104">
        <f t="shared" si="22"/>
        <v>8.2215491129381224</v>
      </c>
      <c r="D110" s="104">
        <f t="shared" si="22"/>
        <v>62.613587191691906</v>
      </c>
      <c r="E110" s="104">
        <f t="shared" si="22"/>
        <v>14.236261358719169</v>
      </c>
      <c r="F110" s="104">
        <f t="shared" si="24"/>
        <v>2.6395499783643444</v>
      </c>
      <c r="G110" s="104">
        <f t="shared" si="24"/>
        <v>12.289052358286456</v>
      </c>
      <c r="H110" s="17">
        <f t="shared" si="21"/>
        <v>100</v>
      </c>
      <c r="I110" s="17" t="s">
        <v>70</v>
      </c>
      <c r="J110" s="17" t="s">
        <v>70</v>
      </c>
      <c r="K110" s="17" t="s">
        <v>70</v>
      </c>
      <c r="L110" s="17" t="s">
        <v>70</v>
      </c>
      <c r="M110" s="17" t="s">
        <v>70</v>
      </c>
    </row>
    <row r="111" spans="1:13" s="94" customFormat="1" ht="14.5" customHeight="1">
      <c r="A111" s="40" t="s">
        <v>17</v>
      </c>
      <c r="B111" s="20">
        <f t="shared" si="22"/>
        <v>100</v>
      </c>
      <c r="C111" s="105">
        <f t="shared" si="22"/>
        <v>3.3594624860022395</v>
      </c>
      <c r="D111" s="105">
        <f t="shared" si="22"/>
        <v>52.183650615901456</v>
      </c>
      <c r="E111" s="105">
        <f t="shared" si="22"/>
        <v>15.453527435610303</v>
      </c>
      <c r="F111" s="105">
        <f t="shared" si="24"/>
        <v>3.807390817469205</v>
      </c>
      <c r="G111" s="105">
        <f t="shared" si="24"/>
        <v>25.195968645016798</v>
      </c>
      <c r="H111" s="19">
        <f t="shared" si="21"/>
        <v>100</v>
      </c>
      <c r="I111" s="19" t="s">
        <v>70</v>
      </c>
      <c r="J111" s="19" t="s">
        <v>70</v>
      </c>
      <c r="K111" s="19" t="s">
        <v>70</v>
      </c>
      <c r="L111" s="19" t="s">
        <v>70</v>
      </c>
      <c r="M111" s="19" t="s">
        <v>70</v>
      </c>
    </row>
    <row r="112" spans="1:13" s="94" customFormat="1" ht="14.5" customHeight="1">
      <c r="A112" s="39" t="s">
        <v>18</v>
      </c>
      <c r="B112" s="11">
        <f t="shared" si="22"/>
        <v>100</v>
      </c>
      <c r="C112" s="62">
        <f t="shared" si="22"/>
        <v>5.8139534883720927</v>
      </c>
      <c r="D112" s="62">
        <f t="shared" si="22"/>
        <v>47.495527728085868</v>
      </c>
      <c r="E112" s="62">
        <f t="shared" si="22"/>
        <v>25.402504472271914</v>
      </c>
      <c r="F112" s="62">
        <f t="shared" si="24"/>
        <v>9.0339892665474064</v>
      </c>
      <c r="G112" s="62">
        <f t="shared" si="24"/>
        <v>12.254025044722718</v>
      </c>
      <c r="H112" s="17">
        <f t="shared" si="21"/>
        <v>100</v>
      </c>
      <c r="I112" s="17" t="s">
        <v>70</v>
      </c>
      <c r="J112" s="17" t="s">
        <v>70</v>
      </c>
      <c r="K112" s="17" t="s">
        <v>70</v>
      </c>
      <c r="L112" s="17" t="s">
        <v>70</v>
      </c>
      <c r="M112" s="17" t="s">
        <v>70</v>
      </c>
    </row>
    <row r="113" spans="1:13" s="94" customFormat="1" ht="14.5" customHeight="1">
      <c r="A113" s="67"/>
      <c r="B113" s="271" t="s">
        <v>42</v>
      </c>
      <c r="C113" s="271"/>
      <c r="D113" s="271"/>
      <c r="E113" s="271"/>
      <c r="F113" s="271"/>
      <c r="G113" s="271"/>
      <c r="H113" s="271" t="s">
        <v>42</v>
      </c>
      <c r="I113" s="271"/>
      <c r="J113" s="271"/>
      <c r="K113" s="271"/>
      <c r="L113" s="271"/>
      <c r="M113" s="271"/>
    </row>
    <row r="114" spans="1:13" s="94" customFormat="1" ht="14.5" customHeight="1">
      <c r="A114" s="21" t="s">
        <v>30</v>
      </c>
      <c r="B114" s="159" t="s">
        <v>140</v>
      </c>
      <c r="C114" s="87">
        <f t="shared" ref="C114:M129" si="25">C94-C74</f>
        <v>-0.59565559770682963</v>
      </c>
      <c r="D114" s="87">
        <f t="shared" si="25"/>
        <v>-3.5288810984102241</v>
      </c>
      <c r="E114" s="87">
        <f t="shared" si="25"/>
        <v>1.1278779552077722</v>
      </c>
      <c r="F114" s="87">
        <f t="shared" si="25"/>
        <v>-0.23225630431298594</v>
      </c>
      <c r="G114" s="87">
        <f t="shared" si="25"/>
        <v>3.2289150452222621</v>
      </c>
      <c r="H114" s="159" t="s">
        <v>140</v>
      </c>
      <c r="I114" s="87">
        <f t="shared" si="25"/>
        <v>0.89003998748304269</v>
      </c>
      <c r="J114" s="87">
        <f t="shared" si="25"/>
        <v>0.79922399793198107</v>
      </c>
      <c r="K114" s="87">
        <f t="shared" si="25"/>
        <v>0.63326914062161777</v>
      </c>
      <c r="L114" s="87">
        <f t="shared" si="25"/>
        <v>4.6608052165545466</v>
      </c>
      <c r="M114" s="87">
        <f t="shared" si="25"/>
        <v>-6.983338342591189</v>
      </c>
    </row>
    <row r="115" spans="1:13" s="94" customFormat="1" ht="14.5" customHeight="1">
      <c r="A115" s="18" t="s">
        <v>19</v>
      </c>
      <c r="B115" s="66" t="s">
        <v>140</v>
      </c>
      <c r="C115" s="38">
        <f t="shared" si="25"/>
        <v>-0.81814205290195918</v>
      </c>
      <c r="D115" s="38">
        <f t="shared" si="25"/>
        <v>-2.1750613861172212</v>
      </c>
      <c r="E115" s="38">
        <f t="shared" si="25"/>
        <v>1.188113238742126</v>
      </c>
      <c r="F115" s="38">
        <f t="shared" si="25"/>
        <v>-0.29248131301802482</v>
      </c>
      <c r="G115" s="86">
        <f t="shared" si="25"/>
        <v>2.0975715132950832</v>
      </c>
      <c r="H115" s="66" t="s">
        <v>140</v>
      </c>
      <c r="I115" s="38">
        <f t="shared" si="25"/>
        <v>4.4682090105352295</v>
      </c>
      <c r="J115" s="38">
        <f t="shared" si="25"/>
        <v>1.2093431935036021</v>
      </c>
      <c r="K115" s="38">
        <f t="shared" si="25"/>
        <v>-1.1632767392852017</v>
      </c>
      <c r="L115" s="38">
        <f t="shared" si="25"/>
        <v>2.3111453163532749</v>
      </c>
      <c r="M115" s="86">
        <f t="shared" si="25"/>
        <v>-6.8254207811069065</v>
      </c>
    </row>
    <row r="116" spans="1:13" s="94" customFormat="1" ht="14.5" customHeight="1">
      <c r="A116" s="39" t="s">
        <v>3</v>
      </c>
      <c r="B116" s="110" t="s">
        <v>140</v>
      </c>
      <c r="C116" s="87">
        <f t="shared" si="25"/>
        <v>-1.1690256509347376</v>
      </c>
      <c r="D116" s="87">
        <f t="shared" si="25"/>
        <v>-2.7383942804695423</v>
      </c>
      <c r="E116" s="87">
        <f t="shared" si="25"/>
        <v>-4.0450944398821314</v>
      </c>
      <c r="F116" s="87">
        <f t="shared" si="25"/>
        <v>0.23489203420124616</v>
      </c>
      <c r="G116" s="87">
        <f t="shared" si="25"/>
        <v>7.7176223370851638</v>
      </c>
      <c r="H116" s="110" t="s">
        <v>140</v>
      </c>
      <c r="I116" s="110" t="s">
        <v>70</v>
      </c>
      <c r="J116" s="110" t="s">
        <v>70</v>
      </c>
      <c r="K116" s="110" t="s">
        <v>70</v>
      </c>
      <c r="L116" s="110" t="s">
        <v>70</v>
      </c>
      <c r="M116" s="110" t="s">
        <v>70</v>
      </c>
    </row>
    <row r="117" spans="1:13" s="94" customFormat="1" ht="14.5" customHeight="1">
      <c r="A117" s="40" t="s">
        <v>4</v>
      </c>
      <c r="B117" s="66" t="s">
        <v>140</v>
      </c>
      <c r="C117" s="86">
        <f t="shared" si="25"/>
        <v>-2.8762961495277732</v>
      </c>
      <c r="D117" s="86">
        <f t="shared" si="25"/>
        <v>-16.54117957862757</v>
      </c>
      <c r="E117" s="86">
        <f t="shared" si="25"/>
        <v>11.587741892873655</v>
      </c>
      <c r="F117" s="86">
        <f t="shared" si="25"/>
        <v>0</v>
      </c>
      <c r="G117" s="86">
        <f t="shared" si="25"/>
        <v>7.8297338352816865</v>
      </c>
      <c r="H117" s="66" t="s">
        <v>140</v>
      </c>
      <c r="I117" s="66" t="s">
        <v>70</v>
      </c>
      <c r="J117" s="66" t="s">
        <v>70</v>
      </c>
      <c r="K117" s="66" t="s">
        <v>70</v>
      </c>
      <c r="L117" s="66" t="s">
        <v>70</v>
      </c>
      <c r="M117" s="66" t="s">
        <v>70</v>
      </c>
    </row>
    <row r="118" spans="1:13" s="94" customFormat="1" ht="14.5" customHeight="1">
      <c r="A118" s="39" t="s">
        <v>5</v>
      </c>
      <c r="B118" s="110" t="s">
        <v>140</v>
      </c>
      <c r="C118" s="87">
        <f t="shared" si="25"/>
        <v>-0.36226246958747499</v>
      </c>
      <c r="D118" s="87">
        <f t="shared" si="25"/>
        <v>7.8670682558623639E-2</v>
      </c>
      <c r="E118" s="87">
        <f t="shared" si="25"/>
        <v>-1.0270090616014187</v>
      </c>
      <c r="F118" s="87">
        <f t="shared" si="25"/>
        <v>-2.1592311155471773</v>
      </c>
      <c r="G118" s="87">
        <f t="shared" si="25"/>
        <v>3.4698319641774429</v>
      </c>
      <c r="H118" s="110" t="s">
        <v>140</v>
      </c>
      <c r="I118" s="110" t="s">
        <v>70</v>
      </c>
      <c r="J118" s="110" t="s">
        <v>70</v>
      </c>
      <c r="K118" s="110" t="s">
        <v>70</v>
      </c>
      <c r="L118" s="110" t="s">
        <v>70</v>
      </c>
      <c r="M118" s="110" t="s">
        <v>70</v>
      </c>
    </row>
    <row r="119" spans="1:13" s="94" customFormat="1" ht="14.5" customHeight="1">
      <c r="A119" s="40" t="s">
        <v>6</v>
      </c>
      <c r="B119" s="66" t="s">
        <v>140</v>
      </c>
      <c r="C119" s="19" t="s">
        <v>70</v>
      </c>
      <c r="D119" s="86">
        <f t="shared" si="25"/>
        <v>7.5288441367736567</v>
      </c>
      <c r="E119" s="86">
        <f t="shared" si="25"/>
        <v>-10.650304174533247</v>
      </c>
      <c r="F119" s="19" t="s">
        <v>70</v>
      </c>
      <c r="G119" s="19" t="s">
        <v>70</v>
      </c>
      <c r="H119" s="66" t="s">
        <v>140</v>
      </c>
      <c r="I119" s="66" t="s">
        <v>70</v>
      </c>
      <c r="J119" s="66" t="s">
        <v>70</v>
      </c>
      <c r="K119" s="66" t="s">
        <v>70</v>
      </c>
      <c r="L119" s="66" t="s">
        <v>70</v>
      </c>
      <c r="M119" s="66" t="s">
        <v>70</v>
      </c>
    </row>
    <row r="120" spans="1:13" s="94" customFormat="1" ht="14.5" customHeight="1">
      <c r="A120" s="39" t="s">
        <v>7</v>
      </c>
      <c r="B120" s="110" t="s">
        <v>140</v>
      </c>
      <c r="C120" s="87">
        <f t="shared" si="25"/>
        <v>-1.1481226139684422</v>
      </c>
      <c r="D120" s="87">
        <f t="shared" si="25"/>
        <v>-2.8277425759761385</v>
      </c>
      <c r="E120" s="87">
        <f t="shared" si="25"/>
        <v>1.3880022740565252</v>
      </c>
      <c r="F120" s="87">
        <f t="shared" si="25"/>
        <v>-0.27787086005519246</v>
      </c>
      <c r="G120" s="87">
        <f t="shared" si="25"/>
        <v>2.8657337759432462</v>
      </c>
      <c r="H120" s="110" t="s">
        <v>140</v>
      </c>
      <c r="I120" s="110" t="s">
        <v>70</v>
      </c>
      <c r="J120" s="110" t="s">
        <v>70</v>
      </c>
      <c r="K120" s="110" t="s">
        <v>70</v>
      </c>
      <c r="L120" s="110" t="s">
        <v>70</v>
      </c>
      <c r="M120" s="110" t="s">
        <v>70</v>
      </c>
    </row>
    <row r="121" spans="1:13" s="94" customFormat="1" ht="14.5" customHeight="1">
      <c r="A121" s="40" t="s">
        <v>8</v>
      </c>
      <c r="B121" s="66" t="s">
        <v>140</v>
      </c>
      <c r="C121" s="86">
        <f t="shared" si="25"/>
        <v>-1.5571419150619885</v>
      </c>
      <c r="D121" s="86">
        <f t="shared" si="25"/>
        <v>11.288385870043086</v>
      </c>
      <c r="E121" s="86">
        <f t="shared" si="25"/>
        <v>-0.68528532489229121</v>
      </c>
      <c r="F121" s="86">
        <f t="shared" si="25"/>
        <v>-2.86616328145608</v>
      </c>
      <c r="G121" s="86">
        <f t="shared" si="25"/>
        <v>-6.1797953486327266</v>
      </c>
      <c r="H121" s="66" t="s">
        <v>140</v>
      </c>
      <c r="I121" s="66" t="s">
        <v>70</v>
      </c>
      <c r="J121" s="66" t="s">
        <v>70</v>
      </c>
      <c r="K121" s="66" t="s">
        <v>70</v>
      </c>
      <c r="L121" s="66" t="s">
        <v>70</v>
      </c>
      <c r="M121" s="66" t="s">
        <v>70</v>
      </c>
    </row>
    <row r="122" spans="1:13" s="94" customFormat="1" ht="14.5" customHeight="1">
      <c r="A122" s="39" t="s">
        <v>9</v>
      </c>
      <c r="B122" s="110" t="s">
        <v>140</v>
      </c>
      <c r="C122" s="87">
        <f t="shared" si="25"/>
        <v>-2.0982142857142856</v>
      </c>
      <c r="D122" s="87">
        <f t="shared" si="25"/>
        <v>-0.3571428571428541</v>
      </c>
      <c r="E122" s="87">
        <f t="shared" si="25"/>
        <v>2.8571428571428541</v>
      </c>
      <c r="F122" s="87">
        <f t="shared" si="25"/>
        <v>0</v>
      </c>
      <c r="G122" s="87">
        <f t="shared" si="25"/>
        <v>-0.40178571428571441</v>
      </c>
      <c r="H122" s="110" t="s">
        <v>140</v>
      </c>
      <c r="I122" s="110" t="s">
        <v>70</v>
      </c>
      <c r="J122" s="110" t="s">
        <v>70</v>
      </c>
      <c r="K122" s="110" t="s">
        <v>70</v>
      </c>
      <c r="L122" s="110" t="s">
        <v>70</v>
      </c>
      <c r="M122" s="110" t="s">
        <v>70</v>
      </c>
    </row>
    <row r="123" spans="1:13" s="94" customFormat="1" ht="14.5" customHeight="1">
      <c r="A123" s="40" t="s">
        <v>10</v>
      </c>
      <c r="B123" s="66" t="s">
        <v>140</v>
      </c>
      <c r="C123" s="86">
        <f t="shared" si="25"/>
        <v>-1.0161726724880085</v>
      </c>
      <c r="D123" s="86">
        <f t="shared" si="25"/>
        <v>-10.630098798835732</v>
      </c>
      <c r="E123" s="86">
        <f t="shared" si="25"/>
        <v>13.256364530808021</v>
      </c>
      <c r="F123" s="19" t="s">
        <v>70</v>
      </c>
      <c r="G123" s="19" t="s">
        <v>70</v>
      </c>
      <c r="H123" s="66" t="s">
        <v>140</v>
      </c>
      <c r="I123" s="66" t="s">
        <v>70</v>
      </c>
      <c r="J123" s="66" t="s">
        <v>70</v>
      </c>
      <c r="K123" s="66" t="s">
        <v>70</v>
      </c>
      <c r="L123" s="66" t="s">
        <v>70</v>
      </c>
      <c r="M123" s="66" t="s">
        <v>70</v>
      </c>
    </row>
    <row r="124" spans="1:13" s="94" customFormat="1" ht="14.5" customHeight="1">
      <c r="A124" s="39" t="s">
        <v>11</v>
      </c>
      <c r="B124" s="110" t="s">
        <v>140</v>
      </c>
      <c r="C124" s="87">
        <f t="shared" si="25"/>
        <v>0.5132515514376319</v>
      </c>
      <c r="D124" s="87">
        <f t="shared" si="25"/>
        <v>-2.261598006485162</v>
      </c>
      <c r="E124" s="87">
        <f t="shared" si="25"/>
        <v>-0.14482617455476543</v>
      </c>
      <c r="F124" s="87">
        <f t="shared" si="25"/>
        <v>1.2069164491411351</v>
      </c>
      <c r="G124" s="87">
        <f t="shared" si="25"/>
        <v>0.68625618046115555</v>
      </c>
      <c r="H124" s="110" t="s">
        <v>140</v>
      </c>
      <c r="I124" s="110" t="s">
        <v>70</v>
      </c>
      <c r="J124" s="110" t="s">
        <v>70</v>
      </c>
      <c r="K124" s="110" t="s">
        <v>70</v>
      </c>
      <c r="L124" s="110" t="s">
        <v>70</v>
      </c>
      <c r="M124" s="110" t="s">
        <v>70</v>
      </c>
    </row>
    <row r="125" spans="1:13" s="94" customFormat="1" ht="14.5" customHeight="1">
      <c r="A125" s="40" t="s">
        <v>12</v>
      </c>
      <c r="B125" s="66" t="s">
        <v>140</v>
      </c>
      <c r="C125" s="19" t="s">
        <v>70</v>
      </c>
      <c r="D125" s="86">
        <f t="shared" si="25"/>
        <v>-6.8058024845142526</v>
      </c>
      <c r="E125" s="86">
        <f t="shared" si="25"/>
        <v>5.6337549684622985</v>
      </c>
      <c r="F125" s="19" t="s">
        <v>70</v>
      </c>
      <c r="G125" s="86">
        <f t="shared" si="25"/>
        <v>2.5649155786064526</v>
      </c>
      <c r="H125" s="66" t="s">
        <v>140</v>
      </c>
      <c r="I125" s="66" t="s">
        <v>70</v>
      </c>
      <c r="J125" s="66" t="s">
        <v>70</v>
      </c>
      <c r="K125" s="66" t="s">
        <v>70</v>
      </c>
      <c r="L125" s="66" t="s">
        <v>70</v>
      </c>
      <c r="M125" s="66" t="s">
        <v>70</v>
      </c>
    </row>
    <row r="126" spans="1:13" s="94" customFormat="1" ht="14.5" customHeight="1">
      <c r="A126" s="109" t="s">
        <v>41</v>
      </c>
      <c r="B126" s="110" t="s">
        <v>140</v>
      </c>
      <c r="C126" s="87">
        <f t="shared" si="25"/>
        <v>-0.23486916477604591</v>
      </c>
      <c r="D126" s="87">
        <f t="shared" si="25"/>
        <v>-4.1080968486334299</v>
      </c>
      <c r="E126" s="87">
        <f t="shared" si="25"/>
        <v>-1.6402913512371384</v>
      </c>
      <c r="F126" s="87">
        <f t="shared" si="25"/>
        <v>7.58367760535128E-2</v>
      </c>
      <c r="G126" s="87">
        <f t="shared" si="25"/>
        <v>5.9074205885930997</v>
      </c>
      <c r="H126" s="110" t="s">
        <v>140</v>
      </c>
      <c r="I126" s="87">
        <f t="shared" si="25"/>
        <v>-5.2321988257625911</v>
      </c>
      <c r="J126" s="87">
        <f t="shared" si="25"/>
        <v>0.16951397165938253</v>
      </c>
      <c r="K126" s="87">
        <f t="shared" si="25"/>
        <v>3.5383834370723513</v>
      </c>
      <c r="L126" s="87">
        <f t="shared" si="25"/>
        <v>8.9935107932724137</v>
      </c>
      <c r="M126" s="87">
        <f t="shared" si="25"/>
        <v>-7.4692093762415581</v>
      </c>
    </row>
    <row r="127" spans="1:13" s="94" customFormat="1" ht="14.5" customHeight="1">
      <c r="A127" s="40" t="s">
        <v>13</v>
      </c>
      <c r="B127" s="66" t="s">
        <v>140</v>
      </c>
      <c r="C127" s="86">
        <f t="shared" si="25"/>
        <v>-0.53772416767533393</v>
      </c>
      <c r="D127" s="86">
        <f t="shared" si="25"/>
        <v>-16.946450185733966</v>
      </c>
      <c r="E127" s="86">
        <f t="shared" si="25"/>
        <v>-5.3431556687118267</v>
      </c>
      <c r="F127" s="86">
        <f t="shared" si="25"/>
        <v>0.347120775769719</v>
      </c>
      <c r="G127" s="86">
        <f t="shared" si="25"/>
        <v>22.480209246351407</v>
      </c>
      <c r="H127" s="66" t="s">
        <v>140</v>
      </c>
      <c r="I127" s="66" t="s">
        <v>70</v>
      </c>
      <c r="J127" s="66" t="s">
        <v>70</v>
      </c>
      <c r="K127" s="66" t="s">
        <v>70</v>
      </c>
      <c r="L127" s="66" t="s">
        <v>70</v>
      </c>
      <c r="M127" s="66" t="s">
        <v>70</v>
      </c>
    </row>
    <row r="128" spans="1:13" s="94" customFormat="1" ht="14.5" customHeight="1">
      <c r="A128" s="39" t="s">
        <v>14</v>
      </c>
      <c r="B128" s="110" t="s">
        <v>140</v>
      </c>
      <c r="C128" s="87">
        <f t="shared" si="25"/>
        <v>-1.3844633155971606</v>
      </c>
      <c r="D128" s="87">
        <f t="shared" si="25"/>
        <v>-5.5579271546401188</v>
      </c>
      <c r="E128" s="87">
        <f t="shared" si="25"/>
        <v>-0.2745549440217907</v>
      </c>
      <c r="F128" s="87">
        <f t="shared" si="25"/>
        <v>6.5303674792781763E-2</v>
      </c>
      <c r="G128" s="87">
        <f t="shared" si="25"/>
        <v>7.151641739466287</v>
      </c>
      <c r="H128" s="110" t="s">
        <v>140</v>
      </c>
      <c r="I128" s="110" t="s">
        <v>70</v>
      </c>
      <c r="J128" s="110" t="s">
        <v>70</v>
      </c>
      <c r="K128" s="110" t="s">
        <v>70</v>
      </c>
      <c r="L128" s="110" t="s">
        <v>70</v>
      </c>
      <c r="M128" s="110" t="s">
        <v>70</v>
      </c>
    </row>
    <row r="129" spans="1:13" s="94" customFormat="1" ht="14.5" customHeight="1">
      <c r="A129" s="40" t="s">
        <v>15</v>
      </c>
      <c r="B129" s="66" t="s">
        <v>140</v>
      </c>
      <c r="C129" s="86">
        <f t="shared" si="25"/>
        <v>-0.14943370543805568</v>
      </c>
      <c r="D129" s="86">
        <f t="shared" si="25"/>
        <v>-0.85979863438306126</v>
      </c>
      <c r="E129" s="86">
        <f t="shared" si="25"/>
        <v>-0.96003758035760534</v>
      </c>
      <c r="F129" s="86">
        <f t="shared" si="25"/>
        <v>-0.47326838145542549</v>
      </c>
      <c r="G129" s="86">
        <f t="shared" si="25"/>
        <v>2.4425383016341549</v>
      </c>
      <c r="H129" s="66" t="s">
        <v>140</v>
      </c>
      <c r="I129" s="66" t="s">
        <v>70</v>
      </c>
      <c r="J129" s="66" t="s">
        <v>70</v>
      </c>
      <c r="K129" s="66" t="s">
        <v>70</v>
      </c>
      <c r="L129" s="66" t="s">
        <v>70</v>
      </c>
      <c r="M129" s="66" t="s">
        <v>70</v>
      </c>
    </row>
    <row r="130" spans="1:13" s="94" customFormat="1" ht="14.5" customHeight="1">
      <c r="A130" s="39" t="s">
        <v>16</v>
      </c>
      <c r="B130" s="110" t="s">
        <v>140</v>
      </c>
      <c r="C130" s="87">
        <f t="shared" ref="C130:G132" si="26">C110-C90</f>
        <v>0.1601287674486791</v>
      </c>
      <c r="D130" s="87">
        <f t="shared" si="26"/>
        <v>-2.2136680866190375</v>
      </c>
      <c r="E130" s="87">
        <f t="shared" si="26"/>
        <v>-0.97487107890079194</v>
      </c>
      <c r="F130" s="87">
        <f t="shared" si="26"/>
        <v>0.43225631233747297</v>
      </c>
      <c r="G130" s="87">
        <f t="shared" si="26"/>
        <v>2.5961540857336729</v>
      </c>
      <c r="H130" s="110" t="s">
        <v>140</v>
      </c>
      <c r="I130" s="110" t="s">
        <v>70</v>
      </c>
      <c r="J130" s="110" t="s">
        <v>70</v>
      </c>
      <c r="K130" s="110" t="s">
        <v>70</v>
      </c>
      <c r="L130" s="110" t="s">
        <v>70</v>
      </c>
      <c r="M130" s="110" t="s">
        <v>70</v>
      </c>
    </row>
    <row r="131" spans="1:13" s="94" customFormat="1" ht="14.5" customHeight="1">
      <c r="A131" s="40" t="s">
        <v>17</v>
      </c>
      <c r="B131" s="66" t="s">
        <v>140</v>
      </c>
      <c r="C131" s="86">
        <f t="shared" si="26"/>
        <v>0.47345959999935339</v>
      </c>
      <c r="D131" s="86">
        <f t="shared" si="26"/>
        <v>-12.462814030563194</v>
      </c>
      <c r="E131" s="86">
        <f t="shared" si="26"/>
        <v>1.7450137270965946</v>
      </c>
      <c r="F131" s="86">
        <f t="shared" si="26"/>
        <v>-0.66591365583526851</v>
      </c>
      <c r="G131" s="86">
        <f t="shared" si="26"/>
        <v>10.910254359302511</v>
      </c>
      <c r="H131" s="66" t="s">
        <v>140</v>
      </c>
      <c r="I131" s="66" t="s">
        <v>70</v>
      </c>
      <c r="J131" s="66" t="s">
        <v>70</v>
      </c>
      <c r="K131" s="66" t="s">
        <v>70</v>
      </c>
      <c r="L131" s="66" t="s">
        <v>70</v>
      </c>
      <c r="M131" s="66" t="s">
        <v>70</v>
      </c>
    </row>
    <row r="132" spans="1:13" s="94" customFormat="1" ht="14.5" customHeight="1">
      <c r="A132" s="39" t="s">
        <v>18</v>
      </c>
      <c r="B132" s="110" t="s">
        <v>140</v>
      </c>
      <c r="C132" s="87">
        <f t="shared" si="26"/>
        <v>-7.143628963513482E-2</v>
      </c>
      <c r="D132" s="87">
        <f t="shared" si="26"/>
        <v>2.8904683579258261</v>
      </c>
      <c r="E132" s="87">
        <f t="shared" si="26"/>
        <v>-3.8179395132727407</v>
      </c>
      <c r="F132" s="87">
        <f t="shared" si="26"/>
        <v>-0.2587314355692687</v>
      </c>
      <c r="G132" s="87">
        <f t="shared" si="26"/>
        <v>1.257638880551319</v>
      </c>
      <c r="H132" s="110" t="s">
        <v>140</v>
      </c>
      <c r="I132" s="110" t="s">
        <v>70</v>
      </c>
      <c r="J132" s="110" t="s">
        <v>70</v>
      </c>
      <c r="K132" s="110" t="s">
        <v>70</v>
      </c>
      <c r="L132" s="110" t="s">
        <v>70</v>
      </c>
      <c r="M132" s="110" t="s">
        <v>70</v>
      </c>
    </row>
    <row r="133" spans="1:13" s="94" customFormat="1" ht="20.149999999999999" customHeight="1">
      <c r="A133" s="273" t="s">
        <v>144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5" sqref="A5:A7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122</v>
      </c>
      <c r="B3" s="22"/>
    </row>
    <row r="4" spans="1:13" ht="14.5" customHeight="1"/>
    <row r="5" spans="1:13" s="103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103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>B11+B12+B13+B14+B15+B16+B17+B18+B19+B20+B22+B23+B24+B25+B26+B27</f>
        <v>43890</v>
      </c>
      <c r="C9" s="17">
        <f t="shared" ref="C9:G9" si="0">C11+C12+C13+C14+C15+C16+C17+C18+C19+C20+C22+C23+C24+C25+C26+C27</f>
        <v>2836</v>
      </c>
      <c r="D9" s="17">
        <f t="shared" si="0"/>
        <v>17351</v>
      </c>
      <c r="E9" s="17">
        <f t="shared" si="0"/>
        <v>13683</v>
      </c>
      <c r="F9" s="17">
        <f t="shared" si="0"/>
        <v>2904</v>
      </c>
      <c r="G9" s="17">
        <f t="shared" si="0"/>
        <v>7116</v>
      </c>
      <c r="H9" s="17">
        <f>SUM(I9:M9)</f>
        <v>2518</v>
      </c>
      <c r="I9" s="17">
        <v>994</v>
      </c>
      <c r="J9" s="17">
        <v>181</v>
      </c>
      <c r="K9" s="17">
        <v>388</v>
      </c>
      <c r="L9" s="17">
        <v>253</v>
      </c>
      <c r="M9" s="17">
        <v>702</v>
      </c>
    </row>
    <row r="10" spans="1:13" ht="14.5" customHeight="1">
      <c r="A10" s="18" t="s">
        <v>19</v>
      </c>
      <c r="B10" s="20">
        <f>SUM(B11:B20)</f>
        <v>23598</v>
      </c>
      <c r="C10" s="20">
        <f t="shared" ref="C10:G10" si="1">SUM(C11:C20)</f>
        <v>1645</v>
      </c>
      <c r="D10" s="20">
        <f t="shared" si="1"/>
        <v>7606</v>
      </c>
      <c r="E10" s="20">
        <f t="shared" si="1"/>
        <v>10438</v>
      </c>
      <c r="F10" s="20">
        <f t="shared" si="1"/>
        <v>1489</v>
      </c>
      <c r="G10" s="19">
        <f t="shared" si="1"/>
        <v>2420</v>
      </c>
      <c r="H10" s="20">
        <f>SUM(I10:M10)</f>
        <v>1283</v>
      </c>
      <c r="I10" s="20">
        <v>477</v>
      </c>
      <c r="J10" s="20">
        <v>108</v>
      </c>
      <c r="K10" s="20">
        <v>271</v>
      </c>
      <c r="L10" s="20">
        <v>113</v>
      </c>
      <c r="M10" s="19">
        <v>314</v>
      </c>
    </row>
    <row r="11" spans="1:13" ht="14.5" customHeight="1">
      <c r="A11" s="39" t="s">
        <v>3</v>
      </c>
      <c r="B11" s="11">
        <f>SUM(C11:G11)</f>
        <v>1434</v>
      </c>
      <c r="C11" s="17">
        <v>111</v>
      </c>
      <c r="D11" s="17">
        <v>542</v>
      </c>
      <c r="E11" s="17">
        <v>582</v>
      </c>
      <c r="F11" s="17">
        <v>44</v>
      </c>
      <c r="G11" s="17">
        <v>155</v>
      </c>
      <c r="H11" s="7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20">
        <f t="shared" ref="B12:B27" si="2">SUM(C12:G12)</f>
        <v>1989</v>
      </c>
      <c r="C12" s="19">
        <v>197</v>
      </c>
      <c r="D12" s="19">
        <v>797</v>
      </c>
      <c r="E12" s="19">
        <v>552</v>
      </c>
      <c r="F12" s="19">
        <v>27</v>
      </c>
      <c r="G12" s="19">
        <v>416</v>
      </c>
      <c r="H12" s="19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1">
        <f t="shared" si="2"/>
        <v>3179</v>
      </c>
      <c r="C13" s="17">
        <v>173</v>
      </c>
      <c r="D13" s="17">
        <v>1031</v>
      </c>
      <c r="E13" s="17">
        <v>1373</v>
      </c>
      <c r="F13" s="17">
        <v>361</v>
      </c>
      <c r="G13" s="17">
        <v>241</v>
      </c>
      <c r="H13" s="17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20">
        <f t="shared" si="2"/>
        <v>298</v>
      </c>
      <c r="C14" s="19">
        <v>23</v>
      </c>
      <c r="D14" s="19">
        <v>112</v>
      </c>
      <c r="E14" s="19">
        <v>135</v>
      </c>
      <c r="F14" s="19">
        <v>12</v>
      </c>
      <c r="G14" s="19">
        <v>16</v>
      </c>
      <c r="H14" s="19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1">
        <f t="shared" si="2"/>
        <v>10043</v>
      </c>
      <c r="C15" s="17">
        <v>849</v>
      </c>
      <c r="D15" s="17">
        <v>2960</v>
      </c>
      <c r="E15" s="17">
        <v>4790</v>
      </c>
      <c r="F15" s="17">
        <v>649</v>
      </c>
      <c r="G15" s="17">
        <v>795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20">
        <f t="shared" si="2"/>
        <v>1915</v>
      </c>
      <c r="C16" s="19">
        <v>98</v>
      </c>
      <c r="D16" s="19">
        <v>590</v>
      </c>
      <c r="E16" s="19">
        <v>886</v>
      </c>
      <c r="F16" s="19">
        <v>116</v>
      </c>
      <c r="G16" s="19">
        <v>225</v>
      </c>
      <c r="H16" s="19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3" ht="14.5" customHeight="1">
      <c r="A17" s="39" t="s">
        <v>9</v>
      </c>
      <c r="B17" s="11">
        <f t="shared" si="2"/>
        <v>1110</v>
      </c>
      <c r="C17" s="17">
        <v>51</v>
      </c>
      <c r="D17" s="17">
        <v>358</v>
      </c>
      <c r="E17" s="17">
        <v>420</v>
      </c>
      <c r="F17" s="17">
        <v>172</v>
      </c>
      <c r="G17" s="17">
        <v>109</v>
      </c>
      <c r="H17" s="17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3" ht="14.5" customHeight="1">
      <c r="A18" s="40" t="s">
        <v>10</v>
      </c>
      <c r="B18" s="20">
        <f t="shared" si="2"/>
        <v>1603</v>
      </c>
      <c r="C18" s="19">
        <v>40</v>
      </c>
      <c r="D18" s="19">
        <v>604</v>
      </c>
      <c r="E18" s="19">
        <v>839</v>
      </c>
      <c r="F18" s="19">
        <v>40</v>
      </c>
      <c r="G18" s="19">
        <v>80</v>
      </c>
      <c r="H18" s="19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3" ht="14.5" customHeight="1">
      <c r="A19" s="39" t="s">
        <v>11</v>
      </c>
      <c r="B19" s="11">
        <f t="shared" si="2"/>
        <v>1803</v>
      </c>
      <c r="C19" s="17">
        <v>86</v>
      </c>
      <c r="D19" s="17">
        <v>529</v>
      </c>
      <c r="E19" s="17">
        <v>772</v>
      </c>
      <c r="F19" s="17">
        <v>46</v>
      </c>
      <c r="G19" s="17">
        <v>370</v>
      </c>
      <c r="H19" s="17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3" ht="14.5" customHeight="1">
      <c r="A20" s="40" t="s">
        <v>12</v>
      </c>
      <c r="B20" s="20">
        <f t="shared" si="2"/>
        <v>224</v>
      </c>
      <c r="C20" s="19">
        <v>17</v>
      </c>
      <c r="D20" s="19">
        <v>83</v>
      </c>
      <c r="E20" s="19">
        <v>89</v>
      </c>
      <c r="F20" s="19">
        <v>22</v>
      </c>
      <c r="G20" s="19">
        <v>13</v>
      </c>
      <c r="H20" s="19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3" ht="14.5" customHeight="1">
      <c r="A21" s="16" t="s">
        <v>41</v>
      </c>
      <c r="B21" s="11">
        <f>SUM(B22:B27)</f>
        <v>20292</v>
      </c>
      <c r="C21" s="11">
        <f t="shared" ref="C21:G21" si="3">SUM(C22:C27)</f>
        <v>1191</v>
      </c>
      <c r="D21" s="11">
        <f t="shared" si="3"/>
        <v>9745</v>
      </c>
      <c r="E21" s="11">
        <f t="shared" si="3"/>
        <v>3245</v>
      </c>
      <c r="F21" s="11">
        <f t="shared" si="3"/>
        <v>1415</v>
      </c>
      <c r="G21" s="11">
        <f t="shared" si="3"/>
        <v>4696</v>
      </c>
      <c r="H21" s="11">
        <f>SUM(I21:M21)</f>
        <v>1235</v>
      </c>
      <c r="I21" s="11">
        <v>517</v>
      </c>
      <c r="J21" s="11">
        <v>73</v>
      </c>
      <c r="K21" s="11">
        <v>117</v>
      </c>
      <c r="L21" s="11">
        <v>140</v>
      </c>
      <c r="M21" s="11">
        <v>388</v>
      </c>
    </row>
    <row r="22" spans="1:13" ht="14.5" customHeight="1">
      <c r="A22" s="40" t="s">
        <v>13</v>
      </c>
      <c r="B22" s="20">
        <f t="shared" si="2"/>
        <v>6036</v>
      </c>
      <c r="C22" s="19">
        <v>313</v>
      </c>
      <c r="D22" s="19">
        <v>1648</v>
      </c>
      <c r="E22" s="19">
        <v>717</v>
      </c>
      <c r="F22" s="19">
        <v>475</v>
      </c>
      <c r="G22" s="19">
        <v>2883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3" ht="14.5" customHeight="1">
      <c r="A23" s="39" t="s">
        <v>14</v>
      </c>
      <c r="B23" s="11">
        <f t="shared" si="2"/>
        <v>1688</v>
      </c>
      <c r="C23" s="17">
        <v>86</v>
      </c>
      <c r="D23" s="17">
        <v>1042</v>
      </c>
      <c r="E23" s="17">
        <v>240</v>
      </c>
      <c r="F23" s="17">
        <v>83</v>
      </c>
      <c r="G23" s="17">
        <v>237</v>
      </c>
      <c r="H23" s="17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3" ht="14.5" customHeight="1">
      <c r="A24" s="40" t="s">
        <v>15</v>
      </c>
      <c r="B24" s="20">
        <f t="shared" si="2"/>
        <v>2715</v>
      </c>
      <c r="C24" s="19">
        <v>185</v>
      </c>
      <c r="D24" s="19">
        <v>1563</v>
      </c>
      <c r="E24" s="19">
        <v>316</v>
      </c>
      <c r="F24" s="19">
        <v>211</v>
      </c>
      <c r="G24" s="19">
        <v>440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3" ht="14.5" customHeight="1">
      <c r="A25" s="39" t="s">
        <v>16</v>
      </c>
      <c r="B25" s="11">
        <f t="shared" si="2"/>
        <v>5208</v>
      </c>
      <c r="C25" s="17">
        <v>389</v>
      </c>
      <c r="D25" s="17">
        <v>3153</v>
      </c>
      <c r="E25" s="17">
        <v>846</v>
      </c>
      <c r="F25" s="17">
        <v>212</v>
      </c>
      <c r="G25" s="17">
        <v>608</v>
      </c>
      <c r="H25" s="17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3" ht="14.5" customHeight="1">
      <c r="A26" s="40" t="s">
        <v>17</v>
      </c>
      <c r="B26" s="20">
        <f t="shared" si="2"/>
        <v>2327</v>
      </c>
      <c r="C26" s="19">
        <v>93</v>
      </c>
      <c r="D26" s="19">
        <v>1335</v>
      </c>
      <c r="E26" s="19">
        <v>352</v>
      </c>
      <c r="F26" s="19">
        <v>249</v>
      </c>
      <c r="G26" s="19">
        <v>298</v>
      </c>
      <c r="H26" s="19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3" ht="14.5" customHeight="1">
      <c r="A27" s="39" t="s">
        <v>18</v>
      </c>
      <c r="B27" s="11">
        <f t="shared" si="2"/>
        <v>2318</v>
      </c>
      <c r="C27" s="17">
        <v>125</v>
      </c>
      <c r="D27" s="17">
        <v>1004</v>
      </c>
      <c r="E27" s="17">
        <v>774</v>
      </c>
      <c r="F27" s="17">
        <v>185</v>
      </c>
      <c r="G27" s="17">
        <v>230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</row>
    <row r="28" spans="1:13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B31+B32+B33+B34+B35+B36+B37+B38+B39+B40+B42+B43+B44+B45+B46+B47</f>
        <v>53169</v>
      </c>
      <c r="C29" s="17">
        <f t="shared" ref="C29:H29" si="4">C31+C32+C33+C34+C35+C36+C37+C38+C39+C40+C42+C43+C44+C45+C46+C47</f>
        <v>3469</v>
      </c>
      <c r="D29" s="17">
        <f t="shared" si="4"/>
        <v>20613</v>
      </c>
      <c r="E29" s="17">
        <f t="shared" si="4"/>
        <v>17112</v>
      </c>
      <c r="F29" s="17">
        <f t="shared" si="4"/>
        <v>3553</v>
      </c>
      <c r="G29" s="17">
        <f t="shared" si="4"/>
        <v>8422</v>
      </c>
      <c r="H29" s="17">
        <f t="shared" si="4"/>
        <v>4432</v>
      </c>
      <c r="I29" s="17">
        <v>1583</v>
      </c>
      <c r="J29" s="17">
        <v>500</v>
      </c>
      <c r="K29" s="17">
        <v>673</v>
      </c>
      <c r="L29" s="17">
        <v>773</v>
      </c>
      <c r="M29" s="17">
        <v>903</v>
      </c>
    </row>
    <row r="30" spans="1:13" ht="14.5" customHeight="1">
      <c r="A30" s="18" t="s">
        <v>19</v>
      </c>
      <c r="B30" s="20">
        <f>SUM(B31:B40)</f>
        <v>29873</v>
      </c>
      <c r="C30" s="20">
        <f t="shared" ref="C30:H30" si="5">SUM(C31:C40)</f>
        <v>2054</v>
      </c>
      <c r="D30" s="20">
        <f t="shared" si="5"/>
        <v>9572</v>
      </c>
      <c r="E30" s="20">
        <f t="shared" si="5"/>
        <v>12883</v>
      </c>
      <c r="F30" s="20">
        <f t="shared" si="5"/>
        <v>1827</v>
      </c>
      <c r="G30" s="19">
        <f t="shared" si="5"/>
        <v>3537</v>
      </c>
      <c r="H30" s="19">
        <f t="shared" si="5"/>
        <v>2320</v>
      </c>
      <c r="I30" s="19">
        <v>904</v>
      </c>
      <c r="J30" s="19">
        <v>300</v>
      </c>
      <c r="K30" s="19">
        <v>443</v>
      </c>
      <c r="L30" s="19">
        <v>281</v>
      </c>
      <c r="M30" s="19">
        <v>392</v>
      </c>
    </row>
    <row r="31" spans="1:13" ht="14.5" customHeight="1">
      <c r="A31" s="39" t="s">
        <v>3</v>
      </c>
      <c r="B31" s="11">
        <f t="shared" ref="B31:B40" si="6">SUM(C31:G31)</f>
        <v>1988</v>
      </c>
      <c r="C31" s="17">
        <v>159</v>
      </c>
      <c r="D31" s="17">
        <v>729</v>
      </c>
      <c r="E31" s="17">
        <v>743</v>
      </c>
      <c r="F31" s="17">
        <v>80</v>
      </c>
      <c r="G31" s="17">
        <v>277</v>
      </c>
      <c r="H31" s="11">
        <v>111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3" ht="14.5" customHeight="1">
      <c r="A32" s="40" t="s">
        <v>4</v>
      </c>
      <c r="B32" s="20">
        <f t="shared" si="6"/>
        <v>2370</v>
      </c>
      <c r="C32" s="19">
        <v>213</v>
      </c>
      <c r="D32" s="19">
        <v>984</v>
      </c>
      <c r="E32" s="19">
        <v>613</v>
      </c>
      <c r="F32" s="19">
        <v>57</v>
      </c>
      <c r="G32" s="19">
        <v>503</v>
      </c>
      <c r="H32" s="20">
        <v>99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6"/>
        <v>3904</v>
      </c>
      <c r="C33" s="17">
        <v>264</v>
      </c>
      <c r="D33" s="17">
        <v>1221</v>
      </c>
      <c r="E33" s="17">
        <v>1657</v>
      </c>
      <c r="F33" s="17">
        <v>384</v>
      </c>
      <c r="G33" s="17">
        <v>378</v>
      </c>
      <c r="H33" s="11">
        <v>422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f t="shared" si="6"/>
        <v>449</v>
      </c>
      <c r="C34" s="19">
        <v>37</v>
      </c>
      <c r="D34" s="19">
        <v>180</v>
      </c>
      <c r="E34" s="19">
        <v>177</v>
      </c>
      <c r="F34" s="19">
        <v>7</v>
      </c>
      <c r="G34" s="19">
        <v>48</v>
      </c>
      <c r="H34" s="20">
        <v>18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6"/>
        <v>12010</v>
      </c>
      <c r="C35" s="17">
        <v>915</v>
      </c>
      <c r="D35" s="17">
        <v>3276</v>
      </c>
      <c r="E35" s="17">
        <v>5919</v>
      </c>
      <c r="F35" s="17">
        <v>685</v>
      </c>
      <c r="G35" s="17">
        <v>1215</v>
      </c>
      <c r="H35" s="11">
        <v>742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6"/>
        <v>2472</v>
      </c>
      <c r="C36" s="19">
        <v>133</v>
      </c>
      <c r="D36" s="19">
        <v>1102</v>
      </c>
      <c r="E36" s="19">
        <v>729</v>
      </c>
      <c r="F36" s="19">
        <v>196</v>
      </c>
      <c r="G36" s="19">
        <v>312</v>
      </c>
      <c r="H36" s="20">
        <v>320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6"/>
        <v>1210</v>
      </c>
      <c r="C37" s="17">
        <v>64</v>
      </c>
      <c r="D37" s="17">
        <v>357</v>
      </c>
      <c r="E37" s="17">
        <v>456</v>
      </c>
      <c r="F37" s="17">
        <v>190</v>
      </c>
      <c r="G37" s="17">
        <v>143</v>
      </c>
      <c r="H37" s="11">
        <v>60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f t="shared" si="6"/>
        <v>2421</v>
      </c>
      <c r="C38" s="19">
        <v>90</v>
      </c>
      <c r="D38" s="19">
        <v>768</v>
      </c>
      <c r="E38" s="19">
        <v>1447</v>
      </c>
      <c r="F38" s="19">
        <v>53</v>
      </c>
      <c r="G38" s="19">
        <v>63</v>
      </c>
      <c r="H38" s="20">
        <v>285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6"/>
        <v>2715</v>
      </c>
      <c r="C39" s="17">
        <v>152</v>
      </c>
      <c r="D39" s="17">
        <v>837</v>
      </c>
      <c r="E39" s="17">
        <v>1021</v>
      </c>
      <c r="F39" s="17">
        <v>149</v>
      </c>
      <c r="G39" s="17">
        <v>556</v>
      </c>
      <c r="H39" s="11">
        <v>243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6"/>
        <v>334</v>
      </c>
      <c r="C40" s="19">
        <v>27</v>
      </c>
      <c r="D40" s="19">
        <v>118</v>
      </c>
      <c r="E40" s="19">
        <v>121</v>
      </c>
      <c r="F40" s="19">
        <v>26</v>
      </c>
      <c r="G40" s="19">
        <v>42</v>
      </c>
      <c r="H40" s="20">
        <v>20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</row>
    <row r="41" spans="1:13" ht="14.5" customHeight="1">
      <c r="A41" s="16" t="s">
        <v>41</v>
      </c>
      <c r="B41" s="11">
        <f>SUM(B42:B47)</f>
        <v>23296</v>
      </c>
      <c r="C41" s="11">
        <f t="shared" ref="C41:H41" si="7">SUM(C42:C47)</f>
        <v>1415</v>
      </c>
      <c r="D41" s="11">
        <f t="shared" si="7"/>
        <v>11041</v>
      </c>
      <c r="E41" s="11">
        <f t="shared" si="7"/>
        <v>4229</v>
      </c>
      <c r="F41" s="11">
        <f t="shared" si="7"/>
        <v>1726</v>
      </c>
      <c r="G41" s="11">
        <f t="shared" si="7"/>
        <v>4885</v>
      </c>
      <c r="H41" s="11">
        <f t="shared" si="7"/>
        <v>2112</v>
      </c>
      <c r="I41" s="17">
        <v>679</v>
      </c>
      <c r="J41" s="17">
        <v>200</v>
      </c>
      <c r="K41" s="17">
        <v>230</v>
      </c>
      <c r="L41" s="17">
        <v>492</v>
      </c>
      <c r="M41" s="17">
        <v>511</v>
      </c>
    </row>
    <row r="42" spans="1:13" ht="14.5" customHeight="1">
      <c r="A42" s="40" t="s">
        <v>13</v>
      </c>
      <c r="B42" s="20">
        <f t="shared" ref="B42:B47" si="8">SUM(C42:G42)</f>
        <v>7139</v>
      </c>
      <c r="C42" s="19">
        <v>386</v>
      </c>
      <c r="D42" s="19">
        <v>2360</v>
      </c>
      <c r="E42" s="19">
        <v>1346</v>
      </c>
      <c r="F42" s="19">
        <v>724</v>
      </c>
      <c r="G42" s="19">
        <v>2323</v>
      </c>
      <c r="H42" s="19">
        <v>452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 t="shared" si="8"/>
        <v>2204</v>
      </c>
      <c r="C43" s="17">
        <v>103</v>
      </c>
      <c r="D43" s="17">
        <v>1141</v>
      </c>
      <c r="E43" s="17">
        <v>368</v>
      </c>
      <c r="F43" s="17">
        <v>82</v>
      </c>
      <c r="G43" s="17">
        <v>510</v>
      </c>
      <c r="H43" s="17">
        <v>195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si="8"/>
        <v>3173</v>
      </c>
      <c r="C44" s="19">
        <v>217</v>
      </c>
      <c r="D44" s="19">
        <v>1804</v>
      </c>
      <c r="E44" s="19">
        <v>397</v>
      </c>
      <c r="F44" s="19">
        <v>204</v>
      </c>
      <c r="G44" s="19">
        <v>551</v>
      </c>
      <c r="H44" s="19">
        <v>299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8"/>
        <v>5781</v>
      </c>
      <c r="C45" s="17">
        <v>451</v>
      </c>
      <c r="D45" s="17">
        <v>3405</v>
      </c>
      <c r="E45" s="17">
        <v>972</v>
      </c>
      <c r="F45" s="17">
        <v>220</v>
      </c>
      <c r="G45" s="17">
        <v>733</v>
      </c>
      <c r="H45" s="17">
        <v>618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8"/>
        <v>2578</v>
      </c>
      <c r="C46" s="19">
        <v>114</v>
      </c>
      <c r="D46" s="19">
        <v>1171</v>
      </c>
      <c r="E46" s="19">
        <v>491</v>
      </c>
      <c r="F46" s="19">
        <v>315</v>
      </c>
      <c r="G46" s="19">
        <v>487</v>
      </c>
      <c r="H46" s="19">
        <v>256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8"/>
        <v>2421</v>
      </c>
      <c r="C47" s="17">
        <v>144</v>
      </c>
      <c r="D47" s="17">
        <v>1160</v>
      </c>
      <c r="E47" s="17">
        <v>655</v>
      </c>
      <c r="F47" s="17">
        <v>181</v>
      </c>
      <c r="G47" s="17">
        <v>281</v>
      </c>
      <c r="H47" s="17">
        <v>292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9279</v>
      </c>
      <c r="C49" s="65">
        <f t="shared" ref="C49:M49" si="9">C29-C9</f>
        <v>633</v>
      </c>
      <c r="D49" s="65">
        <f t="shared" si="9"/>
        <v>3262</v>
      </c>
      <c r="E49" s="65">
        <f t="shared" si="9"/>
        <v>3429</v>
      </c>
      <c r="F49" s="65">
        <f t="shared" si="9"/>
        <v>649</v>
      </c>
      <c r="G49" s="65">
        <f t="shared" si="9"/>
        <v>1306</v>
      </c>
      <c r="H49" s="65">
        <f t="shared" si="9"/>
        <v>1914</v>
      </c>
      <c r="I49" s="65">
        <f t="shared" si="9"/>
        <v>589</v>
      </c>
      <c r="J49" s="65">
        <f t="shared" si="9"/>
        <v>319</v>
      </c>
      <c r="K49" s="65">
        <f t="shared" si="9"/>
        <v>285</v>
      </c>
      <c r="L49" s="65">
        <f t="shared" si="9"/>
        <v>520</v>
      </c>
      <c r="M49" s="65">
        <f t="shared" si="9"/>
        <v>201</v>
      </c>
    </row>
    <row r="50" spans="1:13" ht="14.5" customHeight="1">
      <c r="A50" s="18" t="s">
        <v>19</v>
      </c>
      <c r="B50" s="36">
        <f t="shared" ref="B50:M65" si="10">B30-B10</f>
        <v>6275</v>
      </c>
      <c r="C50" s="36">
        <f t="shared" si="10"/>
        <v>409</v>
      </c>
      <c r="D50" s="36">
        <f t="shared" si="10"/>
        <v>1966</v>
      </c>
      <c r="E50" s="36">
        <f t="shared" si="10"/>
        <v>2445</v>
      </c>
      <c r="F50" s="36">
        <f t="shared" si="10"/>
        <v>338</v>
      </c>
      <c r="G50" s="66">
        <f t="shared" si="10"/>
        <v>1117</v>
      </c>
      <c r="H50" s="66">
        <f t="shared" si="10"/>
        <v>1037</v>
      </c>
      <c r="I50" s="36">
        <f t="shared" si="10"/>
        <v>427</v>
      </c>
      <c r="J50" s="36">
        <f t="shared" si="10"/>
        <v>192</v>
      </c>
      <c r="K50" s="36">
        <f t="shared" si="10"/>
        <v>172</v>
      </c>
      <c r="L50" s="36">
        <f t="shared" si="10"/>
        <v>168</v>
      </c>
      <c r="M50" s="66">
        <f t="shared" si="10"/>
        <v>78</v>
      </c>
    </row>
    <row r="51" spans="1:13" ht="14.5" customHeight="1">
      <c r="A51" s="39" t="s">
        <v>3</v>
      </c>
      <c r="B51" s="35">
        <f t="shared" si="10"/>
        <v>554</v>
      </c>
      <c r="C51" s="65">
        <f t="shared" si="10"/>
        <v>48</v>
      </c>
      <c r="D51" s="65">
        <f t="shared" si="10"/>
        <v>187</v>
      </c>
      <c r="E51" s="65">
        <f t="shared" si="10"/>
        <v>161</v>
      </c>
      <c r="F51" s="65">
        <f t="shared" si="10"/>
        <v>36</v>
      </c>
      <c r="G51" s="65">
        <f t="shared" si="10"/>
        <v>122</v>
      </c>
      <c r="H51" s="71" t="s">
        <v>70</v>
      </c>
      <c r="I51" s="71" t="s">
        <v>70</v>
      </c>
      <c r="J51" s="71" t="s">
        <v>70</v>
      </c>
      <c r="K51" s="71" t="s">
        <v>70</v>
      </c>
      <c r="L51" s="71" t="s">
        <v>70</v>
      </c>
      <c r="M51" s="71" t="s">
        <v>70</v>
      </c>
    </row>
    <row r="52" spans="1:13" ht="14.5" customHeight="1">
      <c r="A52" s="40" t="s">
        <v>4</v>
      </c>
      <c r="B52" s="36">
        <f t="shared" si="10"/>
        <v>381</v>
      </c>
      <c r="C52" s="66">
        <f t="shared" si="10"/>
        <v>16</v>
      </c>
      <c r="D52" s="66">
        <f t="shared" si="10"/>
        <v>187</v>
      </c>
      <c r="E52" s="66">
        <f t="shared" si="10"/>
        <v>61</v>
      </c>
      <c r="F52" s="66">
        <f t="shared" si="10"/>
        <v>30</v>
      </c>
      <c r="G52" s="66">
        <f t="shared" si="10"/>
        <v>87</v>
      </c>
      <c r="H52" s="19" t="s">
        <v>70</v>
      </c>
      <c r="I52" s="19" t="s">
        <v>70</v>
      </c>
      <c r="J52" s="19" t="s">
        <v>70</v>
      </c>
      <c r="K52" s="19" t="s">
        <v>70</v>
      </c>
      <c r="L52" s="19" t="s">
        <v>70</v>
      </c>
      <c r="M52" s="19" t="s">
        <v>70</v>
      </c>
    </row>
    <row r="53" spans="1:13" ht="14.5" customHeight="1">
      <c r="A53" s="39" t="s">
        <v>5</v>
      </c>
      <c r="B53" s="35">
        <f t="shared" si="10"/>
        <v>725</v>
      </c>
      <c r="C53" s="65">
        <f t="shared" si="10"/>
        <v>91</v>
      </c>
      <c r="D53" s="65">
        <f t="shared" si="10"/>
        <v>190</v>
      </c>
      <c r="E53" s="65">
        <f t="shared" si="10"/>
        <v>284</v>
      </c>
      <c r="F53" s="65">
        <f t="shared" si="10"/>
        <v>23</v>
      </c>
      <c r="G53" s="65">
        <f t="shared" si="10"/>
        <v>137</v>
      </c>
      <c r="H53" s="17" t="s">
        <v>70</v>
      </c>
      <c r="I53" s="17" t="s">
        <v>70</v>
      </c>
      <c r="J53" s="17" t="s">
        <v>70</v>
      </c>
      <c r="K53" s="17" t="s">
        <v>70</v>
      </c>
      <c r="L53" s="17" t="s">
        <v>70</v>
      </c>
      <c r="M53" s="17" t="s">
        <v>70</v>
      </c>
    </row>
    <row r="54" spans="1:13" ht="14.5" customHeight="1">
      <c r="A54" s="40" t="s">
        <v>6</v>
      </c>
      <c r="B54" s="36">
        <f t="shared" si="10"/>
        <v>151</v>
      </c>
      <c r="C54" s="66">
        <f t="shared" si="10"/>
        <v>14</v>
      </c>
      <c r="D54" s="66">
        <f t="shared" si="10"/>
        <v>68</v>
      </c>
      <c r="E54" s="66">
        <f t="shared" si="10"/>
        <v>42</v>
      </c>
      <c r="F54" s="66">
        <f t="shared" si="10"/>
        <v>-5</v>
      </c>
      <c r="G54" s="66">
        <f t="shared" si="10"/>
        <v>32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</row>
    <row r="55" spans="1:13" ht="14.5" customHeight="1">
      <c r="A55" s="39" t="s">
        <v>7</v>
      </c>
      <c r="B55" s="35">
        <f t="shared" si="10"/>
        <v>1967</v>
      </c>
      <c r="C55" s="65">
        <f t="shared" si="10"/>
        <v>66</v>
      </c>
      <c r="D55" s="65">
        <f t="shared" si="10"/>
        <v>316</v>
      </c>
      <c r="E55" s="65">
        <f t="shared" si="10"/>
        <v>1129</v>
      </c>
      <c r="F55" s="65">
        <f t="shared" si="10"/>
        <v>36</v>
      </c>
      <c r="G55" s="65">
        <f t="shared" si="10"/>
        <v>420</v>
      </c>
      <c r="H55" s="17" t="s">
        <v>70</v>
      </c>
      <c r="I55" s="17" t="s">
        <v>70</v>
      </c>
      <c r="J55" s="17" t="s">
        <v>70</v>
      </c>
      <c r="K55" s="17" t="s">
        <v>70</v>
      </c>
      <c r="L55" s="17" t="s">
        <v>70</v>
      </c>
      <c r="M55" s="17" t="s">
        <v>70</v>
      </c>
    </row>
    <row r="56" spans="1:13" ht="14.5" customHeight="1">
      <c r="A56" s="40" t="s">
        <v>8</v>
      </c>
      <c r="B56" s="36">
        <f t="shared" si="10"/>
        <v>557</v>
      </c>
      <c r="C56" s="66">
        <f t="shared" si="10"/>
        <v>35</v>
      </c>
      <c r="D56" s="66">
        <f t="shared" si="10"/>
        <v>512</v>
      </c>
      <c r="E56" s="66">
        <f t="shared" si="10"/>
        <v>-157</v>
      </c>
      <c r="F56" s="66">
        <f t="shared" si="10"/>
        <v>80</v>
      </c>
      <c r="G56" s="66">
        <f t="shared" si="10"/>
        <v>87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</row>
    <row r="57" spans="1:13" ht="14.5" customHeight="1">
      <c r="A57" s="39" t="s">
        <v>9</v>
      </c>
      <c r="B57" s="35">
        <f t="shared" si="10"/>
        <v>100</v>
      </c>
      <c r="C57" s="65">
        <f t="shared" si="10"/>
        <v>13</v>
      </c>
      <c r="D57" s="65">
        <f t="shared" si="10"/>
        <v>-1</v>
      </c>
      <c r="E57" s="65">
        <f t="shared" si="10"/>
        <v>36</v>
      </c>
      <c r="F57" s="65">
        <f t="shared" si="10"/>
        <v>18</v>
      </c>
      <c r="G57" s="65">
        <f t="shared" si="10"/>
        <v>34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70</v>
      </c>
    </row>
    <row r="58" spans="1:13" ht="14.5" customHeight="1">
      <c r="A58" s="40" t="s">
        <v>10</v>
      </c>
      <c r="B58" s="36">
        <f t="shared" si="10"/>
        <v>818</v>
      </c>
      <c r="C58" s="66">
        <f t="shared" si="10"/>
        <v>50</v>
      </c>
      <c r="D58" s="66">
        <f t="shared" si="10"/>
        <v>164</v>
      </c>
      <c r="E58" s="66">
        <f t="shared" si="10"/>
        <v>608</v>
      </c>
      <c r="F58" s="66">
        <f t="shared" si="10"/>
        <v>13</v>
      </c>
      <c r="G58" s="66">
        <f t="shared" si="10"/>
        <v>-17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</row>
    <row r="59" spans="1:13" ht="14.5" customHeight="1">
      <c r="A59" s="39" t="s">
        <v>11</v>
      </c>
      <c r="B59" s="35">
        <f t="shared" si="10"/>
        <v>912</v>
      </c>
      <c r="C59" s="65">
        <f t="shared" si="10"/>
        <v>66</v>
      </c>
      <c r="D59" s="65">
        <f t="shared" si="10"/>
        <v>308</v>
      </c>
      <c r="E59" s="65">
        <f t="shared" si="10"/>
        <v>249</v>
      </c>
      <c r="F59" s="65">
        <f t="shared" si="10"/>
        <v>103</v>
      </c>
      <c r="G59" s="65">
        <f t="shared" si="10"/>
        <v>186</v>
      </c>
      <c r="H59" s="17" t="s">
        <v>70</v>
      </c>
      <c r="I59" s="17" t="s">
        <v>70</v>
      </c>
      <c r="J59" s="17" t="s">
        <v>70</v>
      </c>
      <c r="K59" s="17" t="s">
        <v>70</v>
      </c>
      <c r="L59" s="17" t="s">
        <v>70</v>
      </c>
      <c r="M59" s="17" t="s">
        <v>70</v>
      </c>
    </row>
    <row r="60" spans="1:13" ht="14.5" customHeight="1">
      <c r="A60" s="40" t="s">
        <v>12</v>
      </c>
      <c r="B60" s="36">
        <f t="shared" si="10"/>
        <v>110</v>
      </c>
      <c r="C60" s="66">
        <f t="shared" si="10"/>
        <v>10</v>
      </c>
      <c r="D60" s="66">
        <f t="shared" si="10"/>
        <v>35</v>
      </c>
      <c r="E60" s="66">
        <f t="shared" si="10"/>
        <v>32</v>
      </c>
      <c r="F60" s="66">
        <f t="shared" si="10"/>
        <v>4</v>
      </c>
      <c r="G60" s="66">
        <f t="shared" si="10"/>
        <v>29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 t="s">
        <v>70</v>
      </c>
    </row>
    <row r="61" spans="1:13" ht="14.5" customHeight="1">
      <c r="A61" s="16" t="s">
        <v>41</v>
      </c>
      <c r="B61" s="35">
        <f t="shared" si="10"/>
        <v>3004</v>
      </c>
      <c r="C61" s="65">
        <f t="shared" si="10"/>
        <v>224</v>
      </c>
      <c r="D61" s="65">
        <f t="shared" si="10"/>
        <v>1296</v>
      </c>
      <c r="E61" s="65">
        <f t="shared" si="10"/>
        <v>984</v>
      </c>
      <c r="F61" s="65">
        <f t="shared" si="10"/>
        <v>311</v>
      </c>
      <c r="G61" s="65">
        <f t="shared" si="10"/>
        <v>189</v>
      </c>
      <c r="H61" s="65">
        <f t="shared" si="10"/>
        <v>877</v>
      </c>
      <c r="I61" s="65">
        <f t="shared" si="10"/>
        <v>162</v>
      </c>
      <c r="J61" s="65">
        <f t="shared" si="10"/>
        <v>127</v>
      </c>
      <c r="K61" s="65">
        <f t="shared" si="10"/>
        <v>113</v>
      </c>
      <c r="L61" s="65">
        <f t="shared" si="10"/>
        <v>352</v>
      </c>
      <c r="M61" s="65">
        <f t="shared" si="10"/>
        <v>123</v>
      </c>
    </row>
    <row r="62" spans="1:13" ht="14.5" customHeight="1">
      <c r="A62" s="40" t="s">
        <v>13</v>
      </c>
      <c r="B62" s="36">
        <f t="shared" si="10"/>
        <v>1103</v>
      </c>
      <c r="C62" s="66">
        <f t="shared" si="10"/>
        <v>73</v>
      </c>
      <c r="D62" s="66">
        <f t="shared" si="10"/>
        <v>712</v>
      </c>
      <c r="E62" s="66">
        <f t="shared" si="10"/>
        <v>629</v>
      </c>
      <c r="F62" s="66">
        <f t="shared" si="10"/>
        <v>249</v>
      </c>
      <c r="G62" s="66">
        <f t="shared" si="10"/>
        <v>-560</v>
      </c>
      <c r="H62" s="19" t="s">
        <v>70</v>
      </c>
      <c r="I62" s="19" t="s">
        <v>70</v>
      </c>
      <c r="J62" s="19" t="s">
        <v>70</v>
      </c>
      <c r="K62" s="19" t="s">
        <v>70</v>
      </c>
      <c r="L62" s="19" t="s">
        <v>70</v>
      </c>
      <c r="M62" s="19" t="s">
        <v>70</v>
      </c>
    </row>
    <row r="63" spans="1:13" ht="14.5" customHeight="1">
      <c r="A63" s="39" t="s">
        <v>14</v>
      </c>
      <c r="B63" s="35">
        <f t="shared" si="10"/>
        <v>516</v>
      </c>
      <c r="C63" s="65">
        <f t="shared" si="10"/>
        <v>17</v>
      </c>
      <c r="D63" s="65">
        <f t="shared" si="10"/>
        <v>99</v>
      </c>
      <c r="E63" s="65">
        <f t="shared" si="10"/>
        <v>128</v>
      </c>
      <c r="F63" s="65">
        <f t="shared" si="10"/>
        <v>-1</v>
      </c>
      <c r="G63" s="65">
        <f t="shared" si="10"/>
        <v>273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</row>
    <row r="64" spans="1:13" ht="14.5" customHeight="1">
      <c r="A64" s="40" t="s">
        <v>15</v>
      </c>
      <c r="B64" s="36">
        <f t="shared" si="10"/>
        <v>458</v>
      </c>
      <c r="C64" s="66">
        <f t="shared" si="10"/>
        <v>32</v>
      </c>
      <c r="D64" s="66">
        <f t="shared" si="10"/>
        <v>241</v>
      </c>
      <c r="E64" s="66">
        <f t="shared" si="10"/>
        <v>81</v>
      </c>
      <c r="F64" s="66">
        <f t="shared" si="10"/>
        <v>-7</v>
      </c>
      <c r="G64" s="66">
        <f t="shared" si="10"/>
        <v>111</v>
      </c>
      <c r="H64" s="19" t="s">
        <v>70</v>
      </c>
      <c r="I64" s="19" t="s">
        <v>70</v>
      </c>
      <c r="J64" s="19" t="s">
        <v>70</v>
      </c>
      <c r="K64" s="19" t="s">
        <v>70</v>
      </c>
      <c r="L64" s="19" t="s">
        <v>70</v>
      </c>
      <c r="M64" s="19" t="s">
        <v>70</v>
      </c>
    </row>
    <row r="65" spans="1:13" ht="14.5" customHeight="1">
      <c r="A65" s="39" t="s">
        <v>16</v>
      </c>
      <c r="B65" s="35">
        <f t="shared" si="10"/>
        <v>573</v>
      </c>
      <c r="C65" s="65">
        <f t="shared" si="10"/>
        <v>62</v>
      </c>
      <c r="D65" s="65">
        <f t="shared" si="10"/>
        <v>252</v>
      </c>
      <c r="E65" s="65">
        <f t="shared" si="10"/>
        <v>126</v>
      </c>
      <c r="F65" s="65">
        <f t="shared" si="10"/>
        <v>8</v>
      </c>
      <c r="G65" s="65">
        <f t="shared" si="10"/>
        <v>125</v>
      </c>
      <c r="H65" s="17" t="s">
        <v>70</v>
      </c>
      <c r="I65" s="17" t="s">
        <v>70</v>
      </c>
      <c r="J65" s="17" t="s">
        <v>70</v>
      </c>
      <c r="K65" s="17" t="s">
        <v>70</v>
      </c>
      <c r="L65" s="17" t="s">
        <v>70</v>
      </c>
      <c r="M65" s="17" t="s">
        <v>70</v>
      </c>
    </row>
    <row r="66" spans="1:13" ht="14.5" customHeight="1">
      <c r="A66" s="40" t="s">
        <v>17</v>
      </c>
      <c r="B66" s="36">
        <f t="shared" ref="B66:G67" si="11">B46-B26</f>
        <v>251</v>
      </c>
      <c r="C66" s="66">
        <f t="shared" si="11"/>
        <v>21</v>
      </c>
      <c r="D66" s="66">
        <f t="shared" si="11"/>
        <v>-164</v>
      </c>
      <c r="E66" s="66">
        <f t="shared" si="11"/>
        <v>139</v>
      </c>
      <c r="F66" s="66">
        <f t="shared" si="11"/>
        <v>66</v>
      </c>
      <c r="G66" s="66">
        <f t="shared" si="11"/>
        <v>189</v>
      </c>
      <c r="H66" s="19" t="s">
        <v>70</v>
      </c>
      <c r="I66" s="19" t="s">
        <v>70</v>
      </c>
      <c r="J66" s="19" t="s">
        <v>70</v>
      </c>
      <c r="K66" s="19" t="s">
        <v>70</v>
      </c>
      <c r="L66" s="19" t="s">
        <v>70</v>
      </c>
      <c r="M66" s="19" t="s">
        <v>70</v>
      </c>
    </row>
    <row r="67" spans="1:13" ht="14.5" customHeight="1">
      <c r="A67" s="39" t="s">
        <v>18</v>
      </c>
      <c r="B67" s="35">
        <f t="shared" si="11"/>
        <v>103</v>
      </c>
      <c r="C67" s="65">
        <f t="shared" si="11"/>
        <v>19</v>
      </c>
      <c r="D67" s="65">
        <f t="shared" si="11"/>
        <v>156</v>
      </c>
      <c r="E67" s="65">
        <f t="shared" si="11"/>
        <v>-119</v>
      </c>
      <c r="F67" s="65">
        <f t="shared" si="11"/>
        <v>-4</v>
      </c>
      <c r="G67" s="65">
        <f t="shared" si="11"/>
        <v>51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</row>
    <row r="68" spans="1:13" s="94" customFormat="1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s="94" customFormat="1" ht="14.5" customHeight="1"/>
    <row r="70" spans="1:13" s="94" customFormat="1" ht="14.5" customHeight="1">
      <c r="A70" s="233" t="s">
        <v>40</v>
      </c>
      <c r="B70" s="274" t="s">
        <v>48</v>
      </c>
      <c r="C70" s="275"/>
      <c r="D70" s="275"/>
      <c r="E70" s="275"/>
      <c r="F70" s="275"/>
      <c r="G70" s="276"/>
      <c r="H70" s="277" t="s">
        <v>49</v>
      </c>
      <c r="I70" s="275"/>
      <c r="J70" s="275"/>
      <c r="K70" s="275"/>
      <c r="L70" s="275"/>
      <c r="M70" s="276"/>
    </row>
    <row r="71" spans="1:13" s="94" customFormat="1" ht="14.5" customHeight="1">
      <c r="A71" s="265"/>
      <c r="B71" s="233" t="s">
        <v>20</v>
      </c>
      <c r="C71" s="250" t="s">
        <v>50</v>
      </c>
      <c r="D71" s="270"/>
      <c r="E71" s="270"/>
      <c r="F71" s="270"/>
      <c r="G71" s="270"/>
      <c r="H71" s="278" t="s">
        <v>20</v>
      </c>
      <c r="I71" s="270" t="s">
        <v>50</v>
      </c>
      <c r="J71" s="270"/>
      <c r="K71" s="270"/>
      <c r="L71" s="270"/>
      <c r="M71" s="251"/>
    </row>
    <row r="72" spans="1:13" s="94" customFormat="1" ht="34.5">
      <c r="A72" s="234"/>
      <c r="B72" s="234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9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71">
        <v>2011</v>
      </c>
      <c r="C73" s="271"/>
      <c r="D73" s="271"/>
      <c r="E73" s="271"/>
      <c r="F73" s="271"/>
      <c r="G73" s="271"/>
      <c r="H73" s="271">
        <v>2011</v>
      </c>
      <c r="I73" s="271"/>
      <c r="J73" s="271"/>
      <c r="K73" s="271"/>
      <c r="L73" s="271"/>
      <c r="M73" s="271"/>
    </row>
    <row r="74" spans="1:13" s="94" customFormat="1" ht="14.5" customHeight="1">
      <c r="A74" s="21" t="s">
        <v>30</v>
      </c>
      <c r="B74" s="17">
        <f t="shared" ref="B74:G83" si="12">B9*100/$B9</f>
        <v>100</v>
      </c>
      <c r="C74" s="104">
        <f t="shared" si="12"/>
        <v>6.4616085668717247</v>
      </c>
      <c r="D74" s="104">
        <f t="shared" si="12"/>
        <v>39.532923217133742</v>
      </c>
      <c r="E74" s="104">
        <f t="shared" si="12"/>
        <v>31.175666438824333</v>
      </c>
      <c r="F74" s="104">
        <f t="shared" si="12"/>
        <v>6.6165413533834583</v>
      </c>
      <c r="G74" s="104">
        <f t="shared" si="12"/>
        <v>16.213260423786739</v>
      </c>
      <c r="H74" s="17">
        <f t="shared" ref="H74:M75" si="13">H9*100/$H9</f>
        <v>100</v>
      </c>
      <c r="I74" s="104">
        <f t="shared" si="13"/>
        <v>39.475774424146145</v>
      </c>
      <c r="J74" s="104">
        <f t="shared" si="13"/>
        <v>7.1882446386020655</v>
      </c>
      <c r="K74" s="104">
        <f t="shared" si="13"/>
        <v>15.409054805401112</v>
      </c>
      <c r="L74" s="104">
        <f t="shared" si="13"/>
        <v>10.047656870532169</v>
      </c>
      <c r="M74" s="104">
        <f t="shared" si="13"/>
        <v>27.879269261318505</v>
      </c>
    </row>
    <row r="75" spans="1:13" s="94" customFormat="1" ht="14.5" customHeight="1">
      <c r="A75" s="18" t="s">
        <v>19</v>
      </c>
      <c r="B75" s="20">
        <f t="shared" si="12"/>
        <v>100</v>
      </c>
      <c r="C75" s="106">
        <f t="shared" si="12"/>
        <v>6.970929739808458</v>
      </c>
      <c r="D75" s="106">
        <f t="shared" si="12"/>
        <v>32.231545046190355</v>
      </c>
      <c r="E75" s="106">
        <f t="shared" si="12"/>
        <v>44.232562081532336</v>
      </c>
      <c r="F75" s="106">
        <f t="shared" si="12"/>
        <v>6.3098567675226711</v>
      </c>
      <c r="G75" s="105">
        <f t="shared" si="12"/>
        <v>10.255106364946181</v>
      </c>
      <c r="H75" s="20">
        <f t="shared" si="13"/>
        <v>100</v>
      </c>
      <c r="I75" s="105">
        <f t="shared" si="13"/>
        <v>37.178487918939986</v>
      </c>
      <c r="J75" s="105">
        <f t="shared" si="13"/>
        <v>8.4177708495713173</v>
      </c>
      <c r="K75" s="105">
        <f t="shared" si="13"/>
        <v>21.122369446609508</v>
      </c>
      <c r="L75" s="105">
        <f t="shared" si="13"/>
        <v>8.8074824629773971</v>
      </c>
      <c r="M75" s="105">
        <f t="shared" si="13"/>
        <v>24.473889321901794</v>
      </c>
    </row>
    <row r="76" spans="1:13" s="94" customFormat="1" ht="14.5" customHeight="1">
      <c r="A76" s="39" t="s">
        <v>3</v>
      </c>
      <c r="B76" s="11">
        <f t="shared" si="12"/>
        <v>100</v>
      </c>
      <c r="C76" s="104">
        <f t="shared" si="12"/>
        <v>7.7405857740585775</v>
      </c>
      <c r="D76" s="104">
        <f t="shared" si="12"/>
        <v>37.796373779637378</v>
      </c>
      <c r="E76" s="104">
        <f t="shared" si="12"/>
        <v>40.585774058577407</v>
      </c>
      <c r="F76" s="104">
        <f t="shared" si="12"/>
        <v>3.0683403068340307</v>
      </c>
      <c r="G76" s="104">
        <f t="shared" si="12"/>
        <v>10.808926080892608</v>
      </c>
      <c r="H76" s="11" t="s">
        <v>70</v>
      </c>
      <c r="I76" s="71" t="s">
        <v>70</v>
      </c>
      <c r="J76" s="71" t="s">
        <v>70</v>
      </c>
      <c r="K76" s="71" t="s">
        <v>70</v>
      </c>
      <c r="L76" s="71" t="s">
        <v>70</v>
      </c>
      <c r="M76" s="71" t="s">
        <v>70</v>
      </c>
    </row>
    <row r="77" spans="1:13" s="94" customFormat="1" ht="14.5" customHeight="1">
      <c r="A77" s="40" t="s">
        <v>4</v>
      </c>
      <c r="B77" s="20">
        <f t="shared" si="12"/>
        <v>100</v>
      </c>
      <c r="C77" s="105">
        <f t="shared" si="12"/>
        <v>9.9044746103569636</v>
      </c>
      <c r="D77" s="105">
        <f t="shared" si="12"/>
        <v>40.070387129210658</v>
      </c>
      <c r="E77" s="105">
        <f t="shared" si="12"/>
        <v>27.752639517345401</v>
      </c>
      <c r="F77" s="105">
        <f t="shared" si="12"/>
        <v>1.3574660633484164</v>
      </c>
      <c r="G77" s="105">
        <f t="shared" si="12"/>
        <v>20.915032679738562</v>
      </c>
      <c r="H77" s="20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</row>
    <row r="78" spans="1:13" s="94" customFormat="1" ht="14.5" customHeight="1">
      <c r="A78" s="39" t="s">
        <v>5</v>
      </c>
      <c r="B78" s="11">
        <f t="shared" si="12"/>
        <v>100</v>
      </c>
      <c r="C78" s="104">
        <f t="shared" si="12"/>
        <v>5.441962881409248</v>
      </c>
      <c r="D78" s="104">
        <f t="shared" si="12"/>
        <v>32.431582258571879</v>
      </c>
      <c r="E78" s="104">
        <f t="shared" si="12"/>
        <v>43.189682290028308</v>
      </c>
      <c r="F78" s="104">
        <f t="shared" si="12"/>
        <v>11.355772255426235</v>
      </c>
      <c r="G78" s="104">
        <f t="shared" si="12"/>
        <v>7.5810003145643288</v>
      </c>
      <c r="H78" s="11" t="s">
        <v>70</v>
      </c>
      <c r="I78" s="17" t="s">
        <v>70</v>
      </c>
      <c r="J78" s="17" t="s">
        <v>70</v>
      </c>
      <c r="K78" s="17" t="s">
        <v>70</v>
      </c>
      <c r="L78" s="17" t="s">
        <v>70</v>
      </c>
      <c r="M78" s="17" t="s">
        <v>70</v>
      </c>
    </row>
    <row r="79" spans="1:13" s="94" customFormat="1" ht="14.5" customHeight="1">
      <c r="A79" s="40" t="s">
        <v>6</v>
      </c>
      <c r="B79" s="20">
        <f t="shared" si="12"/>
        <v>100</v>
      </c>
      <c r="C79" s="105">
        <f t="shared" si="12"/>
        <v>7.7181208053691277</v>
      </c>
      <c r="D79" s="105">
        <f t="shared" si="12"/>
        <v>37.583892617449663</v>
      </c>
      <c r="E79" s="105">
        <f t="shared" si="12"/>
        <v>45.302013422818789</v>
      </c>
      <c r="F79" s="105">
        <f t="shared" si="12"/>
        <v>4.026845637583893</v>
      </c>
      <c r="G79" s="105">
        <f t="shared" si="12"/>
        <v>5.3691275167785237</v>
      </c>
      <c r="H79" s="20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</row>
    <row r="80" spans="1:13" s="94" customFormat="1" ht="14.5" customHeight="1">
      <c r="A80" s="39" t="s">
        <v>7</v>
      </c>
      <c r="B80" s="11">
        <f t="shared" si="12"/>
        <v>100</v>
      </c>
      <c r="C80" s="104">
        <f t="shared" si="12"/>
        <v>8.453649307975704</v>
      </c>
      <c r="D80" s="104">
        <f t="shared" si="12"/>
        <v>29.473264960669123</v>
      </c>
      <c r="E80" s="104">
        <f t="shared" si="12"/>
        <v>47.694911878920642</v>
      </c>
      <c r="F80" s="104">
        <f t="shared" si="12"/>
        <v>6.4622124863088715</v>
      </c>
      <c r="G80" s="104">
        <f t="shared" si="12"/>
        <v>7.9159613661256598</v>
      </c>
      <c r="H80" s="11" t="s">
        <v>70</v>
      </c>
      <c r="I80" s="17" t="s">
        <v>70</v>
      </c>
      <c r="J80" s="17" t="s">
        <v>70</v>
      </c>
      <c r="K80" s="17" t="s">
        <v>70</v>
      </c>
      <c r="L80" s="17" t="s">
        <v>70</v>
      </c>
      <c r="M80" s="17" t="s">
        <v>70</v>
      </c>
    </row>
    <row r="81" spans="1:13" s="94" customFormat="1" ht="14.5" customHeight="1">
      <c r="A81" s="40" t="s">
        <v>8</v>
      </c>
      <c r="B81" s="20">
        <f t="shared" si="12"/>
        <v>100</v>
      </c>
      <c r="C81" s="105">
        <f t="shared" si="12"/>
        <v>5.1174934725848562</v>
      </c>
      <c r="D81" s="105">
        <f t="shared" si="12"/>
        <v>30.809399477806789</v>
      </c>
      <c r="E81" s="105">
        <f t="shared" si="12"/>
        <v>46.266318537859007</v>
      </c>
      <c r="F81" s="105">
        <f t="shared" si="12"/>
        <v>6.0574412532637076</v>
      </c>
      <c r="G81" s="105">
        <f t="shared" si="12"/>
        <v>11.74934725848564</v>
      </c>
      <c r="H81" s="20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</row>
    <row r="82" spans="1:13" s="94" customFormat="1" ht="14.5" customHeight="1">
      <c r="A82" s="39" t="s">
        <v>9</v>
      </c>
      <c r="B82" s="11">
        <f t="shared" si="12"/>
        <v>100</v>
      </c>
      <c r="C82" s="104">
        <f t="shared" si="12"/>
        <v>4.5945945945945947</v>
      </c>
      <c r="D82" s="104">
        <f t="shared" si="12"/>
        <v>32.252252252252255</v>
      </c>
      <c r="E82" s="104">
        <f t="shared" si="12"/>
        <v>37.837837837837839</v>
      </c>
      <c r="F82" s="104">
        <f t="shared" si="12"/>
        <v>15.495495495495495</v>
      </c>
      <c r="G82" s="104">
        <f t="shared" si="12"/>
        <v>9.8198198198198199</v>
      </c>
      <c r="H82" s="11" t="s">
        <v>70</v>
      </c>
      <c r="I82" s="17" t="s">
        <v>70</v>
      </c>
      <c r="J82" s="17" t="s">
        <v>70</v>
      </c>
      <c r="K82" s="17" t="s">
        <v>70</v>
      </c>
      <c r="L82" s="17" t="s">
        <v>70</v>
      </c>
      <c r="M82" s="17" t="s">
        <v>70</v>
      </c>
    </row>
    <row r="83" spans="1:13" s="94" customFormat="1" ht="14.5" customHeight="1">
      <c r="A83" s="40" t="s">
        <v>10</v>
      </c>
      <c r="B83" s="20">
        <f t="shared" si="12"/>
        <v>100</v>
      </c>
      <c r="C83" s="105">
        <f t="shared" si="12"/>
        <v>2.495321272613849</v>
      </c>
      <c r="D83" s="105">
        <f t="shared" si="12"/>
        <v>37.679351216469122</v>
      </c>
      <c r="E83" s="105">
        <f t="shared" si="12"/>
        <v>52.339363693075484</v>
      </c>
      <c r="F83" s="105">
        <f t="shared" si="12"/>
        <v>2.495321272613849</v>
      </c>
      <c r="G83" s="105">
        <f t="shared" si="12"/>
        <v>4.9906425452276979</v>
      </c>
      <c r="H83" s="20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</row>
    <row r="84" spans="1:13" s="94" customFormat="1" ht="14.5" customHeight="1">
      <c r="A84" s="39" t="s">
        <v>11</v>
      </c>
      <c r="B84" s="11">
        <f t="shared" ref="B84:G92" si="14">B19*100/$B19</f>
        <v>100</v>
      </c>
      <c r="C84" s="104">
        <f t="shared" si="14"/>
        <v>4.769828064337216</v>
      </c>
      <c r="D84" s="104">
        <f t="shared" si="14"/>
        <v>29.339988907376593</v>
      </c>
      <c r="E84" s="104">
        <f t="shared" si="14"/>
        <v>42.817526344980585</v>
      </c>
      <c r="F84" s="104">
        <f t="shared" si="14"/>
        <v>2.5513033832501386</v>
      </c>
      <c r="G84" s="104">
        <f t="shared" si="14"/>
        <v>20.521353300055463</v>
      </c>
      <c r="H84" s="11" t="s">
        <v>70</v>
      </c>
      <c r="I84" s="17" t="s">
        <v>70</v>
      </c>
      <c r="J84" s="17" t="s">
        <v>70</v>
      </c>
      <c r="K84" s="17" t="s">
        <v>70</v>
      </c>
      <c r="L84" s="17" t="s">
        <v>70</v>
      </c>
      <c r="M84" s="17" t="s">
        <v>70</v>
      </c>
    </row>
    <row r="85" spans="1:13" s="94" customFormat="1" ht="14.5" customHeight="1">
      <c r="A85" s="40" t="s">
        <v>12</v>
      </c>
      <c r="B85" s="20">
        <f t="shared" si="14"/>
        <v>100</v>
      </c>
      <c r="C85" s="105">
        <f t="shared" si="14"/>
        <v>7.5892857142857144</v>
      </c>
      <c r="D85" s="105">
        <f t="shared" si="14"/>
        <v>37.053571428571431</v>
      </c>
      <c r="E85" s="105">
        <f t="shared" si="14"/>
        <v>39.732142857142854</v>
      </c>
      <c r="F85" s="105">
        <f t="shared" si="14"/>
        <v>9.8214285714285712</v>
      </c>
      <c r="G85" s="105">
        <f t="shared" si="14"/>
        <v>5.8035714285714288</v>
      </c>
      <c r="H85" s="20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</row>
    <row r="86" spans="1:13" s="94" customFormat="1" ht="14.5" customHeight="1">
      <c r="A86" s="109" t="s">
        <v>41</v>
      </c>
      <c r="B86" s="11">
        <f t="shared" si="14"/>
        <v>100</v>
      </c>
      <c r="C86" s="62">
        <f t="shared" si="14"/>
        <v>5.869308101714962</v>
      </c>
      <c r="D86" s="62">
        <f t="shared" si="14"/>
        <v>48.023851764242067</v>
      </c>
      <c r="E86" s="62">
        <f t="shared" si="14"/>
        <v>15.991523753203232</v>
      </c>
      <c r="F86" s="62">
        <f t="shared" si="14"/>
        <v>6.9731914054799917</v>
      </c>
      <c r="G86" s="62">
        <f t="shared" si="14"/>
        <v>23.142124975359749</v>
      </c>
      <c r="H86" s="11">
        <f t="shared" ref="H86:M86" si="15">H21*100/$H21</f>
        <v>100</v>
      </c>
      <c r="I86" s="104">
        <f t="shared" si="15"/>
        <v>41.862348178137651</v>
      </c>
      <c r="J86" s="104">
        <f t="shared" si="15"/>
        <v>5.9109311740890691</v>
      </c>
      <c r="K86" s="104">
        <f t="shared" si="15"/>
        <v>9.473684210526315</v>
      </c>
      <c r="L86" s="104">
        <f t="shared" si="15"/>
        <v>11.336032388663968</v>
      </c>
      <c r="M86" s="104">
        <f t="shared" si="15"/>
        <v>31.417004048582996</v>
      </c>
    </row>
    <row r="87" spans="1:13" s="94" customFormat="1" ht="14.5" customHeight="1">
      <c r="A87" s="40" t="s">
        <v>13</v>
      </c>
      <c r="B87" s="20">
        <f t="shared" si="14"/>
        <v>100</v>
      </c>
      <c r="C87" s="105">
        <f t="shared" si="14"/>
        <v>5.1855533465871435</v>
      </c>
      <c r="D87" s="105">
        <f t="shared" si="14"/>
        <v>27.302849569251158</v>
      </c>
      <c r="E87" s="105">
        <f t="shared" si="14"/>
        <v>11.878727634194831</v>
      </c>
      <c r="F87" s="105">
        <f t="shared" si="14"/>
        <v>7.8694499668654743</v>
      </c>
      <c r="G87" s="105">
        <f t="shared" si="14"/>
        <v>47.763419483101394</v>
      </c>
      <c r="H87" s="20" t="s">
        <v>70</v>
      </c>
      <c r="I87" s="19" t="s">
        <v>70</v>
      </c>
      <c r="J87" s="19" t="s">
        <v>70</v>
      </c>
      <c r="K87" s="19" t="s">
        <v>70</v>
      </c>
      <c r="L87" s="19" t="s">
        <v>70</v>
      </c>
      <c r="M87" s="19" t="s">
        <v>70</v>
      </c>
    </row>
    <row r="88" spans="1:13" s="94" customFormat="1" ht="14.5" customHeight="1">
      <c r="A88" s="39" t="s">
        <v>14</v>
      </c>
      <c r="B88" s="11">
        <f t="shared" si="14"/>
        <v>100</v>
      </c>
      <c r="C88" s="104">
        <f t="shared" si="14"/>
        <v>5.0947867298578196</v>
      </c>
      <c r="D88" s="104">
        <f t="shared" si="14"/>
        <v>61.729857819905213</v>
      </c>
      <c r="E88" s="104">
        <f t="shared" si="14"/>
        <v>14.218009478672986</v>
      </c>
      <c r="F88" s="104">
        <f t="shared" si="14"/>
        <v>4.9170616113744074</v>
      </c>
      <c r="G88" s="104">
        <f t="shared" si="14"/>
        <v>14.040284360189574</v>
      </c>
      <c r="H88" s="11" t="s">
        <v>70</v>
      </c>
      <c r="I88" s="17" t="s">
        <v>70</v>
      </c>
      <c r="J88" s="17" t="s">
        <v>70</v>
      </c>
      <c r="K88" s="17" t="s">
        <v>70</v>
      </c>
      <c r="L88" s="17" t="s">
        <v>70</v>
      </c>
      <c r="M88" s="17" t="s">
        <v>70</v>
      </c>
    </row>
    <row r="89" spans="1:13" s="94" customFormat="1" ht="14.5" customHeight="1">
      <c r="A89" s="40" t="s">
        <v>15</v>
      </c>
      <c r="B89" s="20">
        <f t="shared" si="14"/>
        <v>100</v>
      </c>
      <c r="C89" s="105">
        <f t="shared" si="14"/>
        <v>6.8139963167587476</v>
      </c>
      <c r="D89" s="105">
        <f t="shared" si="14"/>
        <v>57.569060773480665</v>
      </c>
      <c r="E89" s="105">
        <f t="shared" si="14"/>
        <v>11.639042357274402</v>
      </c>
      <c r="F89" s="105">
        <f t="shared" si="14"/>
        <v>7.7716390423572745</v>
      </c>
      <c r="G89" s="105">
        <f t="shared" si="14"/>
        <v>16.206261510128915</v>
      </c>
      <c r="H89" s="20" t="s">
        <v>70</v>
      </c>
      <c r="I89" s="19" t="s">
        <v>70</v>
      </c>
      <c r="J89" s="19" t="s">
        <v>70</v>
      </c>
      <c r="K89" s="19" t="s">
        <v>70</v>
      </c>
      <c r="L89" s="19" t="s">
        <v>70</v>
      </c>
      <c r="M89" s="19" t="s">
        <v>70</v>
      </c>
    </row>
    <row r="90" spans="1:13" s="94" customFormat="1" ht="14.5" customHeight="1">
      <c r="A90" s="39" t="s">
        <v>16</v>
      </c>
      <c r="B90" s="11">
        <f t="shared" si="14"/>
        <v>100</v>
      </c>
      <c r="C90" s="104">
        <f t="shared" si="14"/>
        <v>7.4692780337941631</v>
      </c>
      <c r="D90" s="104">
        <f t="shared" si="14"/>
        <v>60.541474654377879</v>
      </c>
      <c r="E90" s="104">
        <f t="shared" si="14"/>
        <v>16.244239631336406</v>
      </c>
      <c r="F90" s="104">
        <f t="shared" si="14"/>
        <v>4.0706605222734256</v>
      </c>
      <c r="G90" s="104">
        <f t="shared" si="14"/>
        <v>11.674347158218126</v>
      </c>
      <c r="H90" s="11" t="s">
        <v>70</v>
      </c>
      <c r="I90" s="17" t="s">
        <v>70</v>
      </c>
      <c r="J90" s="17" t="s">
        <v>70</v>
      </c>
      <c r="K90" s="17" t="s">
        <v>70</v>
      </c>
      <c r="L90" s="17" t="s">
        <v>70</v>
      </c>
      <c r="M90" s="17" t="s">
        <v>70</v>
      </c>
    </row>
    <row r="91" spans="1:13" s="94" customFormat="1" ht="14.5" customHeight="1">
      <c r="A91" s="40" t="s">
        <v>17</v>
      </c>
      <c r="B91" s="20">
        <f t="shared" si="14"/>
        <v>100</v>
      </c>
      <c r="C91" s="105">
        <f t="shared" si="14"/>
        <v>3.9965620971207563</v>
      </c>
      <c r="D91" s="105">
        <f t="shared" si="14"/>
        <v>57.3700042973786</v>
      </c>
      <c r="E91" s="105">
        <f t="shared" si="14"/>
        <v>15.12677266867211</v>
      </c>
      <c r="F91" s="105">
        <f t="shared" si="14"/>
        <v>10.700472711645896</v>
      </c>
      <c r="G91" s="105">
        <f t="shared" si="14"/>
        <v>12.806188225182639</v>
      </c>
      <c r="H91" s="20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</row>
    <row r="92" spans="1:13" s="94" customFormat="1" ht="14.5" customHeight="1">
      <c r="A92" s="39" t="s">
        <v>18</v>
      </c>
      <c r="B92" s="11">
        <f t="shared" si="14"/>
        <v>100</v>
      </c>
      <c r="C92" s="62">
        <f t="shared" si="14"/>
        <v>5.392579810181191</v>
      </c>
      <c r="D92" s="62">
        <f t="shared" si="14"/>
        <v>43.313201035375322</v>
      </c>
      <c r="E92" s="62">
        <f t="shared" si="14"/>
        <v>33.390854184641931</v>
      </c>
      <c r="F92" s="62">
        <f t="shared" si="14"/>
        <v>7.9810181190681622</v>
      </c>
      <c r="G92" s="62">
        <f t="shared" si="14"/>
        <v>9.9223468507333905</v>
      </c>
      <c r="H92" s="11" t="s">
        <v>70</v>
      </c>
      <c r="I92" s="17" t="s">
        <v>70</v>
      </c>
      <c r="J92" s="17" t="s">
        <v>70</v>
      </c>
      <c r="K92" s="17" t="s">
        <v>70</v>
      </c>
      <c r="L92" s="17" t="s">
        <v>70</v>
      </c>
      <c r="M92" s="17" t="s">
        <v>70</v>
      </c>
    </row>
    <row r="93" spans="1:13" s="94" customFormat="1" ht="14.5" customHeight="1">
      <c r="A93" s="67"/>
      <c r="B93" s="271">
        <v>2015</v>
      </c>
      <c r="C93" s="271"/>
      <c r="D93" s="271"/>
      <c r="E93" s="271"/>
      <c r="F93" s="271"/>
      <c r="G93" s="271"/>
      <c r="H93" s="271">
        <v>2015</v>
      </c>
      <c r="I93" s="271"/>
      <c r="J93" s="271"/>
      <c r="K93" s="271"/>
      <c r="L93" s="271"/>
      <c r="M93" s="271"/>
    </row>
    <row r="94" spans="1:13" s="94" customFormat="1" ht="14.5" customHeight="1">
      <c r="A94" s="21" t="s">
        <v>30</v>
      </c>
      <c r="B94" s="17">
        <f t="shared" ref="B94:G103" si="16">B29*100/$B29</f>
        <v>100</v>
      </c>
      <c r="C94" s="104">
        <f t="shared" si="16"/>
        <v>6.524478549530742</v>
      </c>
      <c r="D94" s="104">
        <f t="shared" si="16"/>
        <v>38.768831461942106</v>
      </c>
      <c r="E94" s="104">
        <f t="shared" si="16"/>
        <v>32.184167466004624</v>
      </c>
      <c r="F94" s="104">
        <f t="shared" si="16"/>
        <v>6.6824653463484358</v>
      </c>
      <c r="G94" s="104">
        <f t="shared" si="16"/>
        <v>15.840057176174087</v>
      </c>
      <c r="H94" s="17">
        <f t="shared" ref="H94:M95" si="17">H29*100/$H29</f>
        <v>100</v>
      </c>
      <c r="I94" s="104">
        <f t="shared" si="17"/>
        <v>35.717509025270758</v>
      </c>
      <c r="J94" s="104">
        <f t="shared" si="17"/>
        <v>11.28158844765343</v>
      </c>
      <c r="K94" s="104">
        <f t="shared" si="17"/>
        <v>15.185018050541517</v>
      </c>
      <c r="L94" s="104">
        <f t="shared" si="17"/>
        <v>17.441335740072201</v>
      </c>
      <c r="M94" s="104">
        <f t="shared" si="17"/>
        <v>20.374548736462096</v>
      </c>
    </row>
    <row r="95" spans="1:13" s="94" customFormat="1" ht="14.5" customHeight="1">
      <c r="A95" s="18" t="s">
        <v>19</v>
      </c>
      <c r="B95" s="20">
        <f t="shared" si="16"/>
        <v>100</v>
      </c>
      <c r="C95" s="106">
        <f t="shared" si="16"/>
        <v>6.8757741104006964</v>
      </c>
      <c r="D95" s="106">
        <f t="shared" si="16"/>
        <v>32.042312456064003</v>
      </c>
      <c r="E95" s="106">
        <f t="shared" si="16"/>
        <v>43.125899641817028</v>
      </c>
      <c r="F95" s="106">
        <f t="shared" si="16"/>
        <v>6.1158906035550498</v>
      </c>
      <c r="G95" s="105">
        <f t="shared" si="16"/>
        <v>11.840123188163224</v>
      </c>
      <c r="H95" s="19">
        <f t="shared" si="17"/>
        <v>100</v>
      </c>
      <c r="I95" s="105">
        <f t="shared" si="17"/>
        <v>38.96551724137931</v>
      </c>
      <c r="J95" s="105">
        <f t="shared" si="17"/>
        <v>12.931034482758621</v>
      </c>
      <c r="K95" s="105">
        <f t="shared" si="17"/>
        <v>19.094827586206897</v>
      </c>
      <c r="L95" s="105">
        <f t="shared" si="17"/>
        <v>12.112068965517242</v>
      </c>
      <c r="M95" s="105">
        <f t="shared" si="17"/>
        <v>16.896551724137932</v>
      </c>
    </row>
    <row r="96" spans="1:13" s="94" customFormat="1" ht="14.5" customHeight="1">
      <c r="A96" s="39" t="s">
        <v>3</v>
      </c>
      <c r="B96" s="11">
        <f t="shared" si="16"/>
        <v>100</v>
      </c>
      <c r="C96" s="104">
        <f t="shared" si="16"/>
        <v>7.9979879275653927</v>
      </c>
      <c r="D96" s="104">
        <f t="shared" si="16"/>
        <v>36.670020120724345</v>
      </c>
      <c r="E96" s="104">
        <f t="shared" si="16"/>
        <v>37.374245472837025</v>
      </c>
      <c r="F96" s="104">
        <f t="shared" si="16"/>
        <v>4.0241448692152915</v>
      </c>
      <c r="G96" s="104">
        <f t="shared" si="16"/>
        <v>13.933601609657948</v>
      </c>
      <c r="H96" s="11">
        <f t="shared" ref="H96:H112" si="18">H31*100/$H31</f>
        <v>100</v>
      </c>
      <c r="I96" s="71" t="s">
        <v>70</v>
      </c>
      <c r="J96" s="71" t="s">
        <v>70</v>
      </c>
      <c r="K96" s="71" t="s">
        <v>70</v>
      </c>
      <c r="L96" s="71" t="s">
        <v>70</v>
      </c>
      <c r="M96" s="71" t="s">
        <v>70</v>
      </c>
    </row>
    <row r="97" spans="1:13" s="94" customFormat="1" ht="14.5" customHeight="1">
      <c r="A97" s="40" t="s">
        <v>4</v>
      </c>
      <c r="B97" s="20">
        <f t="shared" si="16"/>
        <v>100</v>
      </c>
      <c r="C97" s="105">
        <f t="shared" si="16"/>
        <v>8.9873417721518987</v>
      </c>
      <c r="D97" s="105">
        <f t="shared" si="16"/>
        <v>41.518987341772153</v>
      </c>
      <c r="E97" s="105">
        <f t="shared" si="16"/>
        <v>25.864978902953588</v>
      </c>
      <c r="F97" s="105">
        <f t="shared" si="16"/>
        <v>2.4050632911392404</v>
      </c>
      <c r="G97" s="105">
        <f t="shared" si="16"/>
        <v>21.223628691983123</v>
      </c>
      <c r="H97" s="20">
        <f t="shared" si="18"/>
        <v>100</v>
      </c>
      <c r="I97" s="19" t="s">
        <v>70</v>
      </c>
      <c r="J97" s="19" t="s">
        <v>70</v>
      </c>
      <c r="K97" s="19" t="s">
        <v>70</v>
      </c>
      <c r="L97" s="19" t="s">
        <v>70</v>
      </c>
      <c r="M97" s="19" t="s">
        <v>70</v>
      </c>
    </row>
    <row r="98" spans="1:13" s="94" customFormat="1" ht="14.5" customHeight="1">
      <c r="A98" s="39" t="s">
        <v>5</v>
      </c>
      <c r="B98" s="11">
        <f t="shared" si="16"/>
        <v>100</v>
      </c>
      <c r="C98" s="104">
        <f t="shared" si="16"/>
        <v>6.7622950819672134</v>
      </c>
      <c r="D98" s="104">
        <f t="shared" si="16"/>
        <v>31.27561475409836</v>
      </c>
      <c r="E98" s="104">
        <f t="shared" si="16"/>
        <v>42.443647540983605</v>
      </c>
      <c r="F98" s="104">
        <f t="shared" si="16"/>
        <v>9.8360655737704921</v>
      </c>
      <c r="G98" s="104">
        <f t="shared" si="16"/>
        <v>9.682377049180328</v>
      </c>
      <c r="H98" s="11">
        <f t="shared" si="18"/>
        <v>100</v>
      </c>
      <c r="I98" s="17" t="s">
        <v>70</v>
      </c>
      <c r="J98" s="17" t="s">
        <v>70</v>
      </c>
      <c r="K98" s="17" t="s">
        <v>70</v>
      </c>
      <c r="L98" s="17" t="s">
        <v>70</v>
      </c>
      <c r="M98" s="17" t="s">
        <v>70</v>
      </c>
    </row>
    <row r="99" spans="1:13" s="94" customFormat="1" ht="14.5" customHeight="1">
      <c r="A99" s="40" t="s">
        <v>6</v>
      </c>
      <c r="B99" s="20">
        <f t="shared" si="16"/>
        <v>100</v>
      </c>
      <c r="C99" s="105">
        <f t="shared" si="16"/>
        <v>8.2405345211581285</v>
      </c>
      <c r="D99" s="105">
        <f t="shared" si="16"/>
        <v>40.089086859688194</v>
      </c>
      <c r="E99" s="105">
        <f t="shared" si="16"/>
        <v>39.420935412026729</v>
      </c>
      <c r="F99" s="105">
        <f t="shared" si="16"/>
        <v>1.5590200445434299</v>
      </c>
      <c r="G99" s="105">
        <f t="shared" si="16"/>
        <v>10.690423162583519</v>
      </c>
      <c r="H99" s="20">
        <f t="shared" si="18"/>
        <v>100</v>
      </c>
      <c r="I99" s="19" t="s">
        <v>70</v>
      </c>
      <c r="J99" s="19" t="s">
        <v>70</v>
      </c>
      <c r="K99" s="19" t="s">
        <v>70</v>
      </c>
      <c r="L99" s="19" t="s">
        <v>70</v>
      </c>
      <c r="M99" s="19" t="s">
        <v>70</v>
      </c>
    </row>
    <row r="100" spans="1:13" s="94" customFormat="1" ht="14.5" customHeight="1">
      <c r="A100" s="39" t="s">
        <v>7</v>
      </c>
      <c r="B100" s="11">
        <f t="shared" si="16"/>
        <v>100</v>
      </c>
      <c r="C100" s="104">
        <f t="shared" si="16"/>
        <v>7.6186511240632804</v>
      </c>
      <c r="D100" s="104">
        <f t="shared" si="16"/>
        <v>27.277268942547877</v>
      </c>
      <c r="E100" s="104">
        <f t="shared" si="16"/>
        <v>49.28393005828476</v>
      </c>
      <c r="F100" s="104">
        <f t="shared" si="16"/>
        <v>5.7035803497085764</v>
      </c>
      <c r="G100" s="104">
        <f t="shared" si="16"/>
        <v>10.116569525395503</v>
      </c>
      <c r="H100" s="11">
        <f t="shared" si="18"/>
        <v>100</v>
      </c>
      <c r="I100" s="17" t="s">
        <v>70</v>
      </c>
      <c r="J100" s="17" t="s">
        <v>70</v>
      </c>
      <c r="K100" s="17" t="s">
        <v>70</v>
      </c>
      <c r="L100" s="17" t="s">
        <v>70</v>
      </c>
      <c r="M100" s="17" t="s">
        <v>70</v>
      </c>
    </row>
    <row r="101" spans="1:13" s="94" customFormat="1" ht="14.5" customHeight="1">
      <c r="A101" s="40" t="s">
        <v>8</v>
      </c>
      <c r="B101" s="20">
        <f t="shared" si="16"/>
        <v>100</v>
      </c>
      <c r="C101" s="105">
        <f t="shared" si="16"/>
        <v>5.3802588996763756</v>
      </c>
      <c r="D101" s="105">
        <f t="shared" si="16"/>
        <v>44.579288025889966</v>
      </c>
      <c r="E101" s="105">
        <f t="shared" si="16"/>
        <v>29.490291262135923</v>
      </c>
      <c r="F101" s="105">
        <f t="shared" si="16"/>
        <v>7.9288025889967635</v>
      </c>
      <c r="G101" s="105">
        <f t="shared" si="16"/>
        <v>12.621359223300971</v>
      </c>
      <c r="H101" s="20">
        <f t="shared" si="18"/>
        <v>100</v>
      </c>
      <c r="I101" s="19" t="s">
        <v>70</v>
      </c>
      <c r="J101" s="19" t="s">
        <v>70</v>
      </c>
      <c r="K101" s="19" t="s">
        <v>70</v>
      </c>
      <c r="L101" s="19" t="s">
        <v>70</v>
      </c>
      <c r="M101" s="19" t="s">
        <v>70</v>
      </c>
    </row>
    <row r="102" spans="1:13" s="94" customFormat="1" ht="14.5" customHeight="1">
      <c r="A102" s="39" t="s">
        <v>9</v>
      </c>
      <c r="B102" s="11">
        <f t="shared" si="16"/>
        <v>100</v>
      </c>
      <c r="C102" s="104">
        <f t="shared" si="16"/>
        <v>5.2892561983471076</v>
      </c>
      <c r="D102" s="104">
        <f t="shared" si="16"/>
        <v>29.504132231404959</v>
      </c>
      <c r="E102" s="104">
        <f t="shared" si="16"/>
        <v>37.685950413223139</v>
      </c>
      <c r="F102" s="104">
        <f t="shared" si="16"/>
        <v>15.702479338842975</v>
      </c>
      <c r="G102" s="104">
        <f t="shared" si="16"/>
        <v>11.818181818181818</v>
      </c>
      <c r="H102" s="11">
        <f t="shared" si="18"/>
        <v>100</v>
      </c>
      <c r="I102" s="17" t="s">
        <v>70</v>
      </c>
      <c r="J102" s="17" t="s">
        <v>70</v>
      </c>
      <c r="K102" s="17" t="s">
        <v>70</v>
      </c>
      <c r="L102" s="17" t="s">
        <v>70</v>
      </c>
      <c r="M102" s="17" t="s">
        <v>70</v>
      </c>
    </row>
    <row r="103" spans="1:13" s="94" customFormat="1" ht="14.5" customHeight="1">
      <c r="A103" s="40" t="s">
        <v>10</v>
      </c>
      <c r="B103" s="20">
        <f t="shared" si="16"/>
        <v>100</v>
      </c>
      <c r="C103" s="105">
        <f t="shared" si="16"/>
        <v>3.7174721189591078</v>
      </c>
      <c r="D103" s="105">
        <f t="shared" si="16"/>
        <v>31.722428748451055</v>
      </c>
      <c r="E103" s="105">
        <f t="shared" si="16"/>
        <v>59.768690623709212</v>
      </c>
      <c r="F103" s="105">
        <f t="shared" si="16"/>
        <v>2.1891780256092526</v>
      </c>
      <c r="G103" s="105">
        <f t="shared" si="16"/>
        <v>2.6022304832713754</v>
      </c>
      <c r="H103" s="20">
        <f t="shared" si="18"/>
        <v>100</v>
      </c>
      <c r="I103" s="19" t="s">
        <v>70</v>
      </c>
      <c r="J103" s="19" t="s">
        <v>70</v>
      </c>
      <c r="K103" s="19" t="s">
        <v>70</v>
      </c>
      <c r="L103" s="19" t="s">
        <v>70</v>
      </c>
      <c r="M103" s="19" t="s">
        <v>70</v>
      </c>
    </row>
    <row r="104" spans="1:13" s="94" customFormat="1" ht="14.5" customHeight="1">
      <c r="A104" s="39" t="s">
        <v>11</v>
      </c>
      <c r="B104" s="11">
        <f t="shared" ref="B104:G112" si="19">B39*100/$B39</f>
        <v>100</v>
      </c>
      <c r="C104" s="104">
        <f t="shared" si="19"/>
        <v>5.5985267034990791</v>
      </c>
      <c r="D104" s="104">
        <f t="shared" si="19"/>
        <v>30.828729281767956</v>
      </c>
      <c r="E104" s="104">
        <f t="shared" si="19"/>
        <v>37.605893186003684</v>
      </c>
      <c r="F104" s="104">
        <f t="shared" si="19"/>
        <v>5.4880294659300182</v>
      </c>
      <c r="G104" s="104">
        <f t="shared" si="19"/>
        <v>20.478821362799263</v>
      </c>
      <c r="H104" s="11">
        <f t="shared" si="18"/>
        <v>100</v>
      </c>
      <c r="I104" s="17" t="s">
        <v>70</v>
      </c>
      <c r="J104" s="17" t="s">
        <v>70</v>
      </c>
      <c r="K104" s="17" t="s">
        <v>70</v>
      </c>
      <c r="L104" s="17" t="s">
        <v>70</v>
      </c>
      <c r="M104" s="17" t="s">
        <v>70</v>
      </c>
    </row>
    <row r="105" spans="1:13" s="94" customFormat="1" ht="14.5" customHeight="1">
      <c r="A105" s="40" t="s">
        <v>12</v>
      </c>
      <c r="B105" s="20">
        <f t="shared" si="19"/>
        <v>100</v>
      </c>
      <c r="C105" s="105">
        <f t="shared" si="19"/>
        <v>8.0838323353293422</v>
      </c>
      <c r="D105" s="105">
        <f t="shared" si="19"/>
        <v>35.32934131736527</v>
      </c>
      <c r="E105" s="105">
        <f t="shared" si="19"/>
        <v>36.227544910179638</v>
      </c>
      <c r="F105" s="105">
        <f t="shared" si="19"/>
        <v>7.7844311377245505</v>
      </c>
      <c r="G105" s="105">
        <f t="shared" si="19"/>
        <v>12.574850299401197</v>
      </c>
      <c r="H105" s="20">
        <f t="shared" si="18"/>
        <v>100</v>
      </c>
      <c r="I105" s="19" t="s">
        <v>70</v>
      </c>
      <c r="J105" s="19" t="s">
        <v>70</v>
      </c>
      <c r="K105" s="19" t="s">
        <v>70</v>
      </c>
      <c r="L105" s="19" t="s">
        <v>70</v>
      </c>
      <c r="M105" s="19" t="s">
        <v>70</v>
      </c>
    </row>
    <row r="106" spans="1:13" s="94" customFormat="1" ht="14.5" customHeight="1">
      <c r="A106" s="109" t="s">
        <v>41</v>
      </c>
      <c r="B106" s="11">
        <f t="shared" si="19"/>
        <v>100</v>
      </c>
      <c r="C106" s="62">
        <f t="shared" si="19"/>
        <v>6.0740041208791204</v>
      </c>
      <c r="D106" s="62">
        <f t="shared" si="19"/>
        <v>47.394402472527474</v>
      </c>
      <c r="E106" s="62">
        <f t="shared" si="19"/>
        <v>18.153331043956044</v>
      </c>
      <c r="F106" s="62">
        <f t="shared" si="19"/>
        <v>7.4089972527472527</v>
      </c>
      <c r="G106" s="62">
        <f t="shared" si="19"/>
        <v>20.969265109890109</v>
      </c>
      <c r="H106" s="11">
        <f t="shared" si="18"/>
        <v>100</v>
      </c>
      <c r="I106" s="104">
        <f>I41*100/$H41</f>
        <v>32.149621212121211</v>
      </c>
      <c r="J106" s="104">
        <f>J41*100/$H41</f>
        <v>9.4696969696969688</v>
      </c>
      <c r="K106" s="104">
        <f>K41*100/$H41</f>
        <v>10.890151515151516</v>
      </c>
      <c r="L106" s="104">
        <f>L41*100/$H41</f>
        <v>23.295454545454547</v>
      </c>
      <c r="M106" s="104">
        <f>M41*100/$H41</f>
        <v>24.195075757575758</v>
      </c>
    </row>
    <row r="107" spans="1:13" s="94" customFormat="1" ht="14.5" customHeight="1">
      <c r="A107" s="40" t="s">
        <v>13</v>
      </c>
      <c r="B107" s="20">
        <f t="shared" si="19"/>
        <v>100</v>
      </c>
      <c r="C107" s="105">
        <f t="shared" si="19"/>
        <v>5.4069197366577955</v>
      </c>
      <c r="D107" s="105">
        <f t="shared" si="19"/>
        <v>33.057851239669418</v>
      </c>
      <c r="E107" s="105">
        <f t="shared" si="19"/>
        <v>18.854181257879254</v>
      </c>
      <c r="F107" s="105">
        <f t="shared" si="19"/>
        <v>10.141476397254518</v>
      </c>
      <c r="G107" s="105">
        <f t="shared" si="19"/>
        <v>32.539571368539008</v>
      </c>
      <c r="H107" s="19">
        <f t="shared" si="18"/>
        <v>100</v>
      </c>
      <c r="I107" s="19" t="s">
        <v>70</v>
      </c>
      <c r="J107" s="19" t="s">
        <v>70</v>
      </c>
      <c r="K107" s="19" t="s">
        <v>70</v>
      </c>
      <c r="L107" s="19" t="s">
        <v>70</v>
      </c>
      <c r="M107" s="19" t="s">
        <v>70</v>
      </c>
    </row>
    <row r="108" spans="1:13" s="94" customFormat="1" ht="14.5" customHeight="1">
      <c r="A108" s="39" t="s">
        <v>14</v>
      </c>
      <c r="B108" s="11">
        <f t="shared" si="19"/>
        <v>100</v>
      </c>
      <c r="C108" s="104">
        <f t="shared" si="19"/>
        <v>4.6733212341197818</v>
      </c>
      <c r="D108" s="104">
        <f t="shared" si="19"/>
        <v>51.769509981851179</v>
      </c>
      <c r="E108" s="104">
        <f t="shared" si="19"/>
        <v>16.696914700544465</v>
      </c>
      <c r="F108" s="104">
        <f t="shared" si="19"/>
        <v>3.7205081669691471</v>
      </c>
      <c r="G108" s="104">
        <f t="shared" si="19"/>
        <v>23.139745916515427</v>
      </c>
      <c r="H108" s="17">
        <f t="shared" si="18"/>
        <v>100</v>
      </c>
      <c r="I108" s="17" t="s">
        <v>70</v>
      </c>
      <c r="J108" s="17" t="s">
        <v>70</v>
      </c>
      <c r="K108" s="17" t="s">
        <v>70</v>
      </c>
      <c r="L108" s="17" t="s">
        <v>70</v>
      </c>
      <c r="M108" s="17" t="s">
        <v>70</v>
      </c>
    </row>
    <row r="109" spans="1:13" s="94" customFormat="1" ht="14.5" customHeight="1">
      <c r="A109" s="40" t="s">
        <v>15</v>
      </c>
      <c r="B109" s="20">
        <f t="shared" si="19"/>
        <v>100</v>
      </c>
      <c r="C109" s="105">
        <f t="shared" si="19"/>
        <v>6.8389536716041599</v>
      </c>
      <c r="D109" s="105">
        <f t="shared" si="19"/>
        <v>56.854711629372837</v>
      </c>
      <c r="E109" s="105">
        <f t="shared" si="19"/>
        <v>12.511818468326505</v>
      </c>
      <c r="F109" s="105">
        <f t="shared" si="19"/>
        <v>6.4292467696186577</v>
      </c>
      <c r="G109" s="105">
        <f t="shared" si="19"/>
        <v>17.365269461077844</v>
      </c>
      <c r="H109" s="19">
        <f t="shared" si="18"/>
        <v>100</v>
      </c>
      <c r="I109" s="19" t="s">
        <v>70</v>
      </c>
      <c r="J109" s="19" t="s">
        <v>70</v>
      </c>
      <c r="K109" s="19" t="s">
        <v>70</v>
      </c>
      <c r="L109" s="19" t="s">
        <v>70</v>
      </c>
      <c r="M109" s="19" t="s">
        <v>70</v>
      </c>
    </row>
    <row r="110" spans="1:13" s="94" customFormat="1" ht="14.5" customHeight="1">
      <c r="A110" s="39" t="s">
        <v>16</v>
      </c>
      <c r="B110" s="11">
        <f t="shared" si="19"/>
        <v>100</v>
      </c>
      <c r="C110" s="104">
        <f t="shared" si="19"/>
        <v>7.8014184397163122</v>
      </c>
      <c r="D110" s="104">
        <f t="shared" si="19"/>
        <v>58.899844317592112</v>
      </c>
      <c r="E110" s="104">
        <f t="shared" si="19"/>
        <v>16.813700051894134</v>
      </c>
      <c r="F110" s="104">
        <f t="shared" si="19"/>
        <v>3.8055699705933228</v>
      </c>
      <c r="G110" s="104">
        <f t="shared" si="19"/>
        <v>12.679467220204117</v>
      </c>
      <c r="H110" s="17">
        <f t="shared" si="18"/>
        <v>100</v>
      </c>
      <c r="I110" s="17" t="s">
        <v>70</v>
      </c>
      <c r="J110" s="17" t="s">
        <v>70</v>
      </c>
      <c r="K110" s="17" t="s">
        <v>70</v>
      </c>
      <c r="L110" s="17" t="s">
        <v>70</v>
      </c>
      <c r="M110" s="17" t="s">
        <v>70</v>
      </c>
    </row>
    <row r="111" spans="1:13" s="94" customFormat="1" ht="14.5" customHeight="1">
      <c r="A111" s="40" t="s">
        <v>17</v>
      </c>
      <c r="B111" s="20">
        <f t="shared" si="19"/>
        <v>100</v>
      </c>
      <c r="C111" s="105">
        <f t="shared" si="19"/>
        <v>4.422032583397983</v>
      </c>
      <c r="D111" s="105">
        <f t="shared" si="19"/>
        <v>45.422808378588051</v>
      </c>
      <c r="E111" s="105">
        <f t="shared" si="19"/>
        <v>19.045771916214118</v>
      </c>
      <c r="F111" s="105">
        <f t="shared" si="19"/>
        <v>12.21877424359969</v>
      </c>
      <c r="G111" s="105">
        <f t="shared" si="19"/>
        <v>18.890612878200155</v>
      </c>
      <c r="H111" s="19">
        <f t="shared" si="18"/>
        <v>100</v>
      </c>
      <c r="I111" s="19" t="s">
        <v>70</v>
      </c>
      <c r="J111" s="19" t="s">
        <v>70</v>
      </c>
      <c r="K111" s="19" t="s">
        <v>70</v>
      </c>
      <c r="L111" s="19" t="s">
        <v>70</v>
      </c>
      <c r="M111" s="19" t="s">
        <v>70</v>
      </c>
    </row>
    <row r="112" spans="1:13" s="94" customFormat="1" ht="14.5" customHeight="1">
      <c r="A112" s="39" t="s">
        <v>18</v>
      </c>
      <c r="B112" s="11">
        <f t="shared" si="19"/>
        <v>100</v>
      </c>
      <c r="C112" s="62">
        <f t="shared" si="19"/>
        <v>5.9479553903345721</v>
      </c>
      <c r="D112" s="62">
        <f t="shared" si="19"/>
        <v>47.914085088806281</v>
      </c>
      <c r="E112" s="62">
        <f t="shared" si="19"/>
        <v>27.054935976869061</v>
      </c>
      <c r="F112" s="62">
        <f t="shared" si="19"/>
        <v>7.4762494836844278</v>
      </c>
      <c r="G112" s="62">
        <f t="shared" si="19"/>
        <v>11.606774060305659</v>
      </c>
      <c r="H112" s="17">
        <f t="shared" si="18"/>
        <v>100</v>
      </c>
      <c r="I112" s="17" t="s">
        <v>70</v>
      </c>
      <c r="J112" s="17" t="s">
        <v>70</v>
      </c>
      <c r="K112" s="17" t="s">
        <v>70</v>
      </c>
      <c r="L112" s="17" t="s">
        <v>70</v>
      </c>
      <c r="M112" s="17" t="s">
        <v>70</v>
      </c>
    </row>
    <row r="113" spans="1:13" s="94" customFormat="1" ht="14.5" customHeight="1">
      <c r="A113" s="67"/>
      <c r="B113" s="271" t="s">
        <v>42</v>
      </c>
      <c r="C113" s="271"/>
      <c r="D113" s="271"/>
      <c r="E113" s="271"/>
      <c r="F113" s="271"/>
      <c r="G113" s="271"/>
      <c r="H113" s="271" t="s">
        <v>42</v>
      </c>
      <c r="I113" s="271"/>
      <c r="J113" s="271"/>
      <c r="K113" s="271"/>
      <c r="L113" s="271"/>
      <c r="M113" s="271"/>
    </row>
    <row r="114" spans="1:13" s="94" customFormat="1" ht="14.5" customHeight="1">
      <c r="A114" s="21" t="s">
        <v>30</v>
      </c>
      <c r="B114" s="159" t="s">
        <v>140</v>
      </c>
      <c r="C114" s="87">
        <f t="shared" ref="C114:M129" si="20">C94-C74</f>
        <v>6.2869982659017332E-2</v>
      </c>
      <c r="D114" s="87">
        <f t="shared" si="20"/>
        <v>-0.76409175519163597</v>
      </c>
      <c r="E114" s="87">
        <f t="shared" si="20"/>
        <v>1.0085010271802908</v>
      </c>
      <c r="F114" s="87">
        <f t="shared" si="20"/>
        <v>6.5923992964977529E-2</v>
      </c>
      <c r="G114" s="87">
        <f t="shared" si="20"/>
        <v>-0.37320324761265233</v>
      </c>
      <c r="H114" s="159" t="s">
        <v>140</v>
      </c>
      <c r="I114" s="87">
        <f t="shared" si="20"/>
        <v>-3.7582653988753876</v>
      </c>
      <c r="J114" s="87">
        <f t="shared" si="20"/>
        <v>4.0933438090513645</v>
      </c>
      <c r="K114" s="87">
        <f t="shared" si="20"/>
        <v>-0.22403675485959518</v>
      </c>
      <c r="L114" s="87">
        <f t="shared" si="20"/>
        <v>7.3936788695400324</v>
      </c>
      <c r="M114" s="87">
        <f t="shared" si="20"/>
        <v>-7.5047205248564097</v>
      </c>
    </row>
    <row r="115" spans="1:13" s="94" customFormat="1" ht="14.5" customHeight="1">
      <c r="A115" s="18" t="s">
        <v>19</v>
      </c>
      <c r="B115" s="66" t="s">
        <v>140</v>
      </c>
      <c r="C115" s="38">
        <f t="shared" si="20"/>
        <v>-9.5155629407761566E-2</v>
      </c>
      <c r="D115" s="38">
        <f t="shared" si="20"/>
        <v>-0.18923259012635185</v>
      </c>
      <c r="E115" s="38">
        <f t="shared" si="20"/>
        <v>-1.1066624397153078</v>
      </c>
      <c r="F115" s="38">
        <f t="shared" si="20"/>
        <v>-0.19396616396762134</v>
      </c>
      <c r="G115" s="86">
        <f t="shared" si="20"/>
        <v>1.5850168232170425</v>
      </c>
      <c r="H115" s="66" t="s">
        <v>140</v>
      </c>
      <c r="I115" s="38">
        <f t="shared" si="20"/>
        <v>1.7870293224393237</v>
      </c>
      <c r="J115" s="38">
        <f t="shared" si="20"/>
        <v>4.5132636331873037</v>
      </c>
      <c r="K115" s="38">
        <f t="shared" si="20"/>
        <v>-2.0275418604026108</v>
      </c>
      <c r="L115" s="38">
        <f t="shared" si="20"/>
        <v>3.3045865025398449</v>
      </c>
      <c r="M115" s="86">
        <f t="shared" si="20"/>
        <v>-7.5773375977638615</v>
      </c>
    </row>
    <row r="116" spans="1:13" s="94" customFormat="1" ht="14.5" customHeight="1">
      <c r="A116" s="39" t="s">
        <v>3</v>
      </c>
      <c r="B116" s="110" t="s">
        <v>140</v>
      </c>
      <c r="C116" s="87">
        <f t="shared" si="20"/>
        <v>0.25740215350681517</v>
      </c>
      <c r="D116" s="87">
        <f t="shared" si="20"/>
        <v>-1.1263536589130325</v>
      </c>
      <c r="E116" s="87">
        <f t="shared" si="20"/>
        <v>-3.2115285857403819</v>
      </c>
      <c r="F116" s="87">
        <f t="shared" si="20"/>
        <v>0.95580456238126077</v>
      </c>
      <c r="G116" s="87">
        <f t="shared" si="20"/>
        <v>3.1246755287653407</v>
      </c>
      <c r="H116" s="110" t="s">
        <v>140</v>
      </c>
      <c r="I116" s="110" t="s">
        <v>70</v>
      </c>
      <c r="J116" s="110" t="s">
        <v>70</v>
      </c>
      <c r="K116" s="110" t="s">
        <v>70</v>
      </c>
      <c r="L116" s="110" t="s">
        <v>70</v>
      </c>
      <c r="M116" s="110" t="s">
        <v>70</v>
      </c>
    </row>
    <row r="117" spans="1:13" s="94" customFormat="1" ht="14.5" customHeight="1">
      <c r="A117" s="40" t="s">
        <v>4</v>
      </c>
      <c r="B117" s="66" t="s">
        <v>140</v>
      </c>
      <c r="C117" s="86">
        <f t="shared" si="20"/>
        <v>-0.91713283820506497</v>
      </c>
      <c r="D117" s="86">
        <f t="shared" si="20"/>
        <v>1.4486002125614945</v>
      </c>
      <c r="E117" s="86">
        <f t="shared" si="20"/>
        <v>-1.8876606143918124</v>
      </c>
      <c r="F117" s="86">
        <f t="shared" si="20"/>
        <v>1.0475972277908241</v>
      </c>
      <c r="G117" s="86">
        <f t="shared" si="20"/>
        <v>0.30859601224456057</v>
      </c>
      <c r="H117" s="66" t="s">
        <v>140</v>
      </c>
      <c r="I117" s="66" t="s">
        <v>70</v>
      </c>
      <c r="J117" s="66" t="s">
        <v>70</v>
      </c>
      <c r="K117" s="66" t="s">
        <v>70</v>
      </c>
      <c r="L117" s="66" t="s">
        <v>70</v>
      </c>
      <c r="M117" s="66" t="s">
        <v>70</v>
      </c>
    </row>
    <row r="118" spans="1:13" s="94" customFormat="1" ht="14.5" customHeight="1">
      <c r="A118" s="39" t="s">
        <v>5</v>
      </c>
      <c r="B118" s="110" t="s">
        <v>140</v>
      </c>
      <c r="C118" s="87">
        <f t="shared" si="20"/>
        <v>1.3203322005579654</v>
      </c>
      <c r="D118" s="87">
        <f t="shared" si="20"/>
        <v>-1.1559675044735194</v>
      </c>
      <c r="E118" s="87">
        <f t="shared" si="20"/>
        <v>-0.74603474904470346</v>
      </c>
      <c r="F118" s="87">
        <f t="shared" si="20"/>
        <v>-1.5197066816557427</v>
      </c>
      <c r="G118" s="87">
        <f t="shared" si="20"/>
        <v>2.1013767346159993</v>
      </c>
      <c r="H118" s="110" t="s">
        <v>140</v>
      </c>
      <c r="I118" s="110" t="s">
        <v>70</v>
      </c>
      <c r="J118" s="110" t="s">
        <v>70</v>
      </c>
      <c r="K118" s="110" t="s">
        <v>70</v>
      </c>
      <c r="L118" s="110" t="s">
        <v>70</v>
      </c>
      <c r="M118" s="110" t="s">
        <v>70</v>
      </c>
    </row>
    <row r="119" spans="1:13" s="94" customFormat="1" ht="14.5" customHeight="1">
      <c r="A119" s="40" t="s">
        <v>6</v>
      </c>
      <c r="B119" s="66" t="s">
        <v>140</v>
      </c>
      <c r="C119" s="86">
        <f t="shared" si="20"/>
        <v>0.52241371578900075</v>
      </c>
      <c r="D119" s="86">
        <f t="shared" si="20"/>
        <v>2.5051942422385309</v>
      </c>
      <c r="E119" s="86">
        <f t="shared" si="20"/>
        <v>-5.8810780107920593</v>
      </c>
      <c r="F119" s="86">
        <f t="shared" si="20"/>
        <v>-2.4678255930404633</v>
      </c>
      <c r="G119" s="86">
        <f t="shared" si="20"/>
        <v>5.3212956458049954</v>
      </c>
      <c r="H119" s="66" t="s">
        <v>140</v>
      </c>
      <c r="I119" s="66" t="s">
        <v>70</v>
      </c>
      <c r="J119" s="66" t="s">
        <v>70</v>
      </c>
      <c r="K119" s="66" t="s">
        <v>70</v>
      </c>
      <c r="L119" s="66" t="s">
        <v>70</v>
      </c>
      <c r="M119" s="66" t="s">
        <v>70</v>
      </c>
    </row>
    <row r="120" spans="1:13" s="94" customFormat="1" ht="14.5" customHeight="1">
      <c r="A120" s="39" t="s">
        <v>7</v>
      </c>
      <c r="B120" s="110" t="s">
        <v>140</v>
      </c>
      <c r="C120" s="87">
        <f t="shared" si="20"/>
        <v>-0.83499818391242364</v>
      </c>
      <c r="D120" s="87">
        <f t="shared" si="20"/>
        <v>-2.1959960181212459</v>
      </c>
      <c r="E120" s="87">
        <f t="shared" si="20"/>
        <v>1.5890181793641176</v>
      </c>
      <c r="F120" s="87">
        <f t="shared" si="20"/>
        <v>-0.75863213660029505</v>
      </c>
      <c r="G120" s="87">
        <f t="shared" si="20"/>
        <v>2.2006081592698434</v>
      </c>
      <c r="H120" s="110" t="s">
        <v>140</v>
      </c>
      <c r="I120" s="110" t="s">
        <v>70</v>
      </c>
      <c r="J120" s="110" t="s">
        <v>70</v>
      </c>
      <c r="K120" s="110" t="s">
        <v>70</v>
      </c>
      <c r="L120" s="110" t="s">
        <v>70</v>
      </c>
      <c r="M120" s="110" t="s">
        <v>70</v>
      </c>
    </row>
    <row r="121" spans="1:13" s="94" customFormat="1" ht="14.5" customHeight="1">
      <c r="A121" s="40" t="s">
        <v>8</v>
      </c>
      <c r="B121" s="66" t="s">
        <v>140</v>
      </c>
      <c r="C121" s="86">
        <f t="shared" si="20"/>
        <v>0.2627654270915194</v>
      </c>
      <c r="D121" s="86">
        <f t="shared" si="20"/>
        <v>13.769888548083177</v>
      </c>
      <c r="E121" s="86">
        <f t="shared" si="20"/>
        <v>-16.776027275723084</v>
      </c>
      <c r="F121" s="86">
        <f t="shared" si="20"/>
        <v>1.8713613357330559</v>
      </c>
      <c r="G121" s="86">
        <f t="shared" si="20"/>
        <v>0.87201196481533039</v>
      </c>
      <c r="H121" s="66" t="s">
        <v>140</v>
      </c>
      <c r="I121" s="66" t="s">
        <v>70</v>
      </c>
      <c r="J121" s="66" t="s">
        <v>70</v>
      </c>
      <c r="K121" s="66" t="s">
        <v>70</v>
      </c>
      <c r="L121" s="66" t="s">
        <v>70</v>
      </c>
      <c r="M121" s="66" t="s">
        <v>70</v>
      </c>
    </row>
    <row r="122" spans="1:13" s="94" customFormat="1" ht="14.5" customHeight="1">
      <c r="A122" s="39" t="s">
        <v>9</v>
      </c>
      <c r="B122" s="110" t="s">
        <v>140</v>
      </c>
      <c r="C122" s="87">
        <f t="shared" si="20"/>
        <v>0.69466160375251285</v>
      </c>
      <c r="D122" s="87">
        <f t="shared" si="20"/>
        <v>-2.7481200208472956</v>
      </c>
      <c r="E122" s="87">
        <f t="shared" si="20"/>
        <v>-0.15188742461469928</v>
      </c>
      <c r="F122" s="87">
        <f t="shared" si="20"/>
        <v>0.20698384334747999</v>
      </c>
      <c r="G122" s="87">
        <f t="shared" si="20"/>
        <v>1.9983619983619985</v>
      </c>
      <c r="H122" s="110" t="s">
        <v>140</v>
      </c>
      <c r="I122" s="110" t="s">
        <v>70</v>
      </c>
      <c r="J122" s="110" t="s">
        <v>70</v>
      </c>
      <c r="K122" s="110" t="s">
        <v>70</v>
      </c>
      <c r="L122" s="110" t="s">
        <v>70</v>
      </c>
      <c r="M122" s="110" t="s">
        <v>70</v>
      </c>
    </row>
    <row r="123" spans="1:13" s="94" customFormat="1" ht="14.5" customHeight="1">
      <c r="A123" s="40" t="s">
        <v>10</v>
      </c>
      <c r="B123" s="66" t="s">
        <v>140</v>
      </c>
      <c r="C123" s="86">
        <f t="shared" si="20"/>
        <v>1.2221508463452588</v>
      </c>
      <c r="D123" s="86">
        <f t="shared" si="20"/>
        <v>-5.9569224680180675</v>
      </c>
      <c r="E123" s="86">
        <f t="shared" si="20"/>
        <v>7.429326930633728</v>
      </c>
      <c r="F123" s="86">
        <f t="shared" si="20"/>
        <v>-0.30614324700459639</v>
      </c>
      <c r="G123" s="86">
        <f t="shared" si="20"/>
        <v>-2.3884120619563225</v>
      </c>
      <c r="H123" s="66" t="s">
        <v>140</v>
      </c>
      <c r="I123" s="66" t="s">
        <v>70</v>
      </c>
      <c r="J123" s="66" t="s">
        <v>70</v>
      </c>
      <c r="K123" s="66" t="s">
        <v>70</v>
      </c>
      <c r="L123" s="66" t="s">
        <v>70</v>
      </c>
      <c r="M123" s="66" t="s">
        <v>70</v>
      </c>
    </row>
    <row r="124" spans="1:13" s="94" customFormat="1" ht="14.5" customHeight="1">
      <c r="A124" s="39" t="s">
        <v>11</v>
      </c>
      <c r="B124" s="110" t="s">
        <v>140</v>
      </c>
      <c r="C124" s="87">
        <f t="shared" si="20"/>
        <v>0.82869863916186315</v>
      </c>
      <c r="D124" s="87">
        <f t="shared" si="20"/>
        <v>1.4887403743913623</v>
      </c>
      <c r="E124" s="87">
        <f t="shared" si="20"/>
        <v>-5.2116331589769018</v>
      </c>
      <c r="F124" s="87">
        <f t="shared" si="20"/>
        <v>2.9367260826798796</v>
      </c>
      <c r="G124" s="87">
        <f t="shared" si="20"/>
        <v>-4.2531937256200081E-2</v>
      </c>
      <c r="H124" s="110" t="s">
        <v>140</v>
      </c>
      <c r="I124" s="110" t="s">
        <v>70</v>
      </c>
      <c r="J124" s="110" t="s">
        <v>70</v>
      </c>
      <c r="K124" s="110" t="s">
        <v>70</v>
      </c>
      <c r="L124" s="110" t="s">
        <v>70</v>
      </c>
      <c r="M124" s="110" t="s">
        <v>70</v>
      </c>
    </row>
    <row r="125" spans="1:13" s="94" customFormat="1" ht="14.5" customHeight="1">
      <c r="A125" s="40" t="s">
        <v>12</v>
      </c>
      <c r="B125" s="66" t="s">
        <v>140</v>
      </c>
      <c r="C125" s="86">
        <f t="shared" si="20"/>
        <v>0.49454662104362779</v>
      </c>
      <c r="D125" s="86">
        <f t="shared" si="20"/>
        <v>-1.7242301112061611</v>
      </c>
      <c r="E125" s="86">
        <f t="shared" si="20"/>
        <v>-3.5045979469632158</v>
      </c>
      <c r="F125" s="86">
        <f t="shared" si="20"/>
        <v>-2.0369974337040206</v>
      </c>
      <c r="G125" s="86">
        <f t="shared" si="20"/>
        <v>6.771278870829768</v>
      </c>
      <c r="H125" s="66" t="s">
        <v>140</v>
      </c>
      <c r="I125" s="66" t="s">
        <v>70</v>
      </c>
      <c r="J125" s="66" t="s">
        <v>70</v>
      </c>
      <c r="K125" s="66" t="s">
        <v>70</v>
      </c>
      <c r="L125" s="66" t="s">
        <v>70</v>
      </c>
      <c r="M125" s="66" t="s">
        <v>70</v>
      </c>
    </row>
    <row r="126" spans="1:13" s="94" customFormat="1" ht="14.5" customHeight="1">
      <c r="A126" s="109" t="s">
        <v>41</v>
      </c>
      <c r="B126" s="110" t="s">
        <v>140</v>
      </c>
      <c r="C126" s="87">
        <f t="shared" si="20"/>
        <v>0.20469601916415847</v>
      </c>
      <c r="D126" s="87">
        <f t="shared" si="20"/>
        <v>-0.62944929171459307</v>
      </c>
      <c r="E126" s="87">
        <f t="shared" si="20"/>
        <v>2.1618072907528116</v>
      </c>
      <c r="F126" s="87">
        <f t="shared" si="20"/>
        <v>0.43580584726726102</v>
      </c>
      <c r="G126" s="87">
        <f t="shared" si="20"/>
        <v>-2.1728598654696398</v>
      </c>
      <c r="H126" s="110" t="s">
        <v>140</v>
      </c>
      <c r="I126" s="87">
        <f t="shared" si="20"/>
        <v>-9.7127269660164401</v>
      </c>
      <c r="J126" s="87">
        <f t="shared" si="20"/>
        <v>3.5587657956078997</v>
      </c>
      <c r="K126" s="87">
        <f t="shared" si="20"/>
        <v>1.4164673046252005</v>
      </c>
      <c r="L126" s="87">
        <f t="shared" si="20"/>
        <v>11.959422156790579</v>
      </c>
      <c r="M126" s="87">
        <f t="shared" si="20"/>
        <v>-7.221928291007238</v>
      </c>
    </row>
    <row r="127" spans="1:13" s="94" customFormat="1" ht="14.5" customHeight="1">
      <c r="A127" s="40" t="s">
        <v>13</v>
      </c>
      <c r="B127" s="66" t="s">
        <v>140</v>
      </c>
      <c r="C127" s="86">
        <f t="shared" si="20"/>
        <v>0.22136639007065195</v>
      </c>
      <c r="D127" s="86">
        <f t="shared" si="20"/>
        <v>5.7550016704182596</v>
      </c>
      <c r="E127" s="86">
        <f t="shared" si="20"/>
        <v>6.9754536236844231</v>
      </c>
      <c r="F127" s="86">
        <f t="shared" si="20"/>
        <v>2.2720264303890438</v>
      </c>
      <c r="G127" s="86">
        <f t="shared" si="20"/>
        <v>-15.223848114562387</v>
      </c>
      <c r="H127" s="66" t="s">
        <v>140</v>
      </c>
      <c r="I127" s="66" t="s">
        <v>70</v>
      </c>
      <c r="J127" s="66" t="s">
        <v>70</v>
      </c>
      <c r="K127" s="66" t="s">
        <v>70</v>
      </c>
      <c r="L127" s="66" t="s">
        <v>70</v>
      </c>
      <c r="M127" s="66" t="s">
        <v>70</v>
      </c>
    </row>
    <row r="128" spans="1:13" s="94" customFormat="1" ht="14.5" customHeight="1">
      <c r="A128" s="39" t="s">
        <v>14</v>
      </c>
      <c r="B128" s="110" t="s">
        <v>140</v>
      </c>
      <c r="C128" s="87">
        <f t="shared" si="20"/>
        <v>-0.42146549573803771</v>
      </c>
      <c r="D128" s="87">
        <f t="shared" si="20"/>
        <v>-9.9603478380540338</v>
      </c>
      <c r="E128" s="87">
        <f t="shared" si="20"/>
        <v>2.4789052218714787</v>
      </c>
      <c r="F128" s="87">
        <f t="shared" si="20"/>
        <v>-1.1965534444052603</v>
      </c>
      <c r="G128" s="87">
        <f t="shared" si="20"/>
        <v>9.0994615563258527</v>
      </c>
      <c r="H128" s="110" t="s">
        <v>140</v>
      </c>
      <c r="I128" s="110" t="s">
        <v>70</v>
      </c>
      <c r="J128" s="110" t="s">
        <v>70</v>
      </c>
      <c r="K128" s="110" t="s">
        <v>70</v>
      </c>
      <c r="L128" s="110" t="s">
        <v>70</v>
      </c>
      <c r="M128" s="110" t="s">
        <v>70</v>
      </c>
    </row>
    <row r="129" spans="1:13" s="94" customFormat="1" ht="14.5" customHeight="1">
      <c r="A129" s="40" t="s">
        <v>15</v>
      </c>
      <c r="B129" s="66" t="s">
        <v>140</v>
      </c>
      <c r="C129" s="86">
        <f t="shared" si="20"/>
        <v>2.4957354845412283E-2</v>
      </c>
      <c r="D129" s="86">
        <f t="shared" si="20"/>
        <v>-0.71434914410782824</v>
      </c>
      <c r="E129" s="86">
        <f t="shared" si="20"/>
        <v>0.87277611105210262</v>
      </c>
      <c r="F129" s="86">
        <f t="shared" si="20"/>
        <v>-1.3423922727386168</v>
      </c>
      <c r="G129" s="86">
        <f t="shared" si="20"/>
        <v>1.1590079509489293</v>
      </c>
      <c r="H129" s="66" t="s">
        <v>140</v>
      </c>
      <c r="I129" s="66" t="s">
        <v>70</v>
      </c>
      <c r="J129" s="66" t="s">
        <v>70</v>
      </c>
      <c r="K129" s="66" t="s">
        <v>70</v>
      </c>
      <c r="L129" s="66" t="s">
        <v>70</v>
      </c>
      <c r="M129" s="66" t="s">
        <v>70</v>
      </c>
    </row>
    <row r="130" spans="1:13" s="94" customFormat="1" ht="14.5" customHeight="1">
      <c r="A130" s="39" t="s">
        <v>16</v>
      </c>
      <c r="B130" s="110" t="s">
        <v>140</v>
      </c>
      <c r="C130" s="87">
        <f t="shared" ref="C130:G132" si="21">C110-C90</f>
        <v>0.33214040592214911</v>
      </c>
      <c r="D130" s="87">
        <f t="shared" si="21"/>
        <v>-1.6416303367857665</v>
      </c>
      <c r="E130" s="87">
        <f t="shared" si="21"/>
        <v>0.5694604205577285</v>
      </c>
      <c r="F130" s="87">
        <f t="shared" si="21"/>
        <v>-0.26509055168010276</v>
      </c>
      <c r="G130" s="87">
        <f t="shared" si="21"/>
        <v>1.0051200619859912</v>
      </c>
      <c r="H130" s="110" t="s">
        <v>140</v>
      </c>
      <c r="I130" s="110" t="s">
        <v>70</v>
      </c>
      <c r="J130" s="110" t="s">
        <v>70</v>
      </c>
      <c r="K130" s="110" t="s">
        <v>70</v>
      </c>
      <c r="L130" s="110" t="s">
        <v>70</v>
      </c>
      <c r="M130" s="110" t="s">
        <v>70</v>
      </c>
    </row>
    <row r="131" spans="1:13" s="94" customFormat="1" ht="14.5" customHeight="1">
      <c r="A131" s="40" t="s">
        <v>17</v>
      </c>
      <c r="B131" s="66" t="s">
        <v>140</v>
      </c>
      <c r="C131" s="86">
        <f t="shared" si="21"/>
        <v>0.42547048627722672</v>
      </c>
      <c r="D131" s="86">
        <f t="shared" si="21"/>
        <v>-11.947195918790548</v>
      </c>
      <c r="E131" s="86">
        <f t="shared" si="21"/>
        <v>3.9189992475420077</v>
      </c>
      <c r="F131" s="86">
        <f t="shared" si="21"/>
        <v>1.518301531953794</v>
      </c>
      <c r="G131" s="86">
        <f t="shared" si="21"/>
        <v>6.0844246530175159</v>
      </c>
      <c r="H131" s="66" t="s">
        <v>140</v>
      </c>
      <c r="I131" s="66" t="s">
        <v>70</v>
      </c>
      <c r="J131" s="66" t="s">
        <v>70</v>
      </c>
      <c r="K131" s="66" t="s">
        <v>70</v>
      </c>
      <c r="L131" s="66" t="s">
        <v>70</v>
      </c>
      <c r="M131" s="66" t="s">
        <v>70</v>
      </c>
    </row>
    <row r="132" spans="1:13" s="94" customFormat="1" ht="14.5" customHeight="1">
      <c r="A132" s="39" t="s">
        <v>18</v>
      </c>
      <c r="B132" s="110" t="s">
        <v>140</v>
      </c>
      <c r="C132" s="87">
        <f t="shared" si="21"/>
        <v>0.55537558015338107</v>
      </c>
      <c r="D132" s="87">
        <f t="shared" si="21"/>
        <v>4.6008840534309599</v>
      </c>
      <c r="E132" s="87">
        <f t="shared" si="21"/>
        <v>-6.3359182077728704</v>
      </c>
      <c r="F132" s="87">
        <f t="shared" si="21"/>
        <v>-0.5047686353837344</v>
      </c>
      <c r="G132" s="87">
        <f t="shared" si="21"/>
        <v>1.6844272095722683</v>
      </c>
      <c r="H132" s="110" t="s">
        <v>140</v>
      </c>
      <c r="I132" s="110" t="s">
        <v>70</v>
      </c>
      <c r="J132" s="110" t="s">
        <v>70</v>
      </c>
      <c r="K132" s="110" t="s">
        <v>70</v>
      </c>
      <c r="L132" s="110" t="s">
        <v>70</v>
      </c>
      <c r="M132" s="110" t="s">
        <v>70</v>
      </c>
    </row>
    <row r="133" spans="1:13" s="94" customFormat="1" ht="20.149999999999999" customHeight="1">
      <c r="A133" s="273" t="s">
        <v>144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48:G48"/>
    <mergeCell ref="H48:M48"/>
    <mergeCell ref="B28:G28"/>
    <mergeCell ref="H28:M28"/>
    <mergeCell ref="B8:G8"/>
    <mergeCell ref="H8:M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106</v>
      </c>
      <c r="B3" s="22"/>
    </row>
    <row r="4" spans="1:13" ht="14.5" customHeight="1"/>
    <row r="5" spans="1:13" s="103" customFormat="1" ht="20" customHeight="1">
      <c r="A5" s="233" t="s">
        <v>40</v>
      </c>
      <c r="B5" s="274" t="s">
        <v>48</v>
      </c>
      <c r="C5" s="275"/>
      <c r="D5" s="275"/>
      <c r="E5" s="275"/>
      <c r="F5" s="275"/>
      <c r="G5" s="276"/>
      <c r="H5" s="277" t="s">
        <v>49</v>
      </c>
      <c r="I5" s="275"/>
      <c r="J5" s="275"/>
      <c r="K5" s="275"/>
      <c r="L5" s="275"/>
      <c r="M5" s="276"/>
    </row>
    <row r="6" spans="1:13" s="103" customFormat="1" ht="20" customHeight="1">
      <c r="A6" s="265"/>
      <c r="B6" s="233" t="s">
        <v>20</v>
      </c>
      <c r="C6" s="250" t="s">
        <v>50</v>
      </c>
      <c r="D6" s="270"/>
      <c r="E6" s="270"/>
      <c r="F6" s="270"/>
      <c r="G6" s="270"/>
      <c r="H6" s="278" t="s">
        <v>20</v>
      </c>
      <c r="I6" s="270" t="s">
        <v>50</v>
      </c>
      <c r="J6" s="270"/>
      <c r="K6" s="270"/>
      <c r="L6" s="270"/>
      <c r="M6" s="251"/>
    </row>
    <row r="7" spans="1:13" s="34" customFormat="1" ht="43" customHeight="1">
      <c r="A7" s="234"/>
      <c r="B7" s="234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9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71">
        <v>2011</v>
      </c>
      <c r="C8" s="271"/>
      <c r="D8" s="271"/>
      <c r="E8" s="271"/>
      <c r="F8" s="271"/>
      <c r="G8" s="271"/>
      <c r="H8" s="271">
        <v>2011</v>
      </c>
      <c r="I8" s="271"/>
      <c r="J8" s="271"/>
      <c r="K8" s="271"/>
      <c r="L8" s="271"/>
      <c r="M8" s="271"/>
    </row>
    <row r="9" spans="1:13" ht="14.5" customHeight="1">
      <c r="A9" s="21" t="s">
        <v>30</v>
      </c>
      <c r="B9" s="17">
        <f>B11+B12+B13+B14+B15+B16+B17+B18+B19+B20+B22+B23+B24+B25+B26+B27</f>
        <v>12414</v>
      </c>
      <c r="C9" s="17">
        <v>867</v>
      </c>
      <c r="D9" s="17">
        <f t="shared" ref="D9:E9" si="0">D11+D12+D13+D14+D15+D16+D17+D18+D19+D20+D22+D23+D24+D25+D26+D27</f>
        <v>5514</v>
      </c>
      <c r="E9" s="17">
        <f t="shared" si="0"/>
        <v>4192</v>
      </c>
      <c r="F9" s="17">
        <v>546</v>
      </c>
      <c r="G9" s="17">
        <v>1295</v>
      </c>
      <c r="H9" s="17">
        <f>SUM(I9:M9)</f>
        <v>1203</v>
      </c>
      <c r="I9" s="17">
        <v>311</v>
      </c>
      <c r="J9" s="17">
        <v>80</v>
      </c>
      <c r="K9" s="17">
        <v>182</v>
      </c>
      <c r="L9" s="17">
        <v>58</v>
      </c>
      <c r="M9" s="17">
        <v>572</v>
      </c>
    </row>
    <row r="10" spans="1:13" ht="14.5" customHeight="1">
      <c r="A10" s="18" t="s">
        <v>19</v>
      </c>
      <c r="B10" s="14">
        <f>SUM(B11:B20)</f>
        <v>8547</v>
      </c>
      <c r="C10" s="14">
        <f t="shared" ref="C10:G10" si="1">SUM(C11:C20)</f>
        <v>615</v>
      </c>
      <c r="D10" s="14">
        <f t="shared" si="1"/>
        <v>3201</v>
      </c>
      <c r="E10" s="14">
        <f t="shared" si="1"/>
        <v>3554</v>
      </c>
      <c r="F10" s="14">
        <f t="shared" si="1"/>
        <v>402</v>
      </c>
      <c r="G10" s="15">
        <f t="shared" si="1"/>
        <v>742</v>
      </c>
      <c r="H10" s="20">
        <f>SUM(I10:M10)</f>
        <v>893</v>
      </c>
      <c r="I10" s="20">
        <v>193</v>
      </c>
      <c r="J10" s="20">
        <v>69</v>
      </c>
      <c r="K10" s="20">
        <v>150</v>
      </c>
      <c r="L10" s="20">
        <v>35</v>
      </c>
      <c r="M10" s="19">
        <v>446</v>
      </c>
    </row>
    <row r="11" spans="1:13" ht="14.5" customHeight="1">
      <c r="A11" s="39" t="s">
        <v>3</v>
      </c>
      <c r="B11" s="71">
        <f>SUM(C11:G11)</f>
        <v>817</v>
      </c>
      <c r="C11" s="71">
        <v>62</v>
      </c>
      <c r="D11" s="71">
        <v>417</v>
      </c>
      <c r="E11" s="71">
        <v>268</v>
      </c>
      <c r="F11" s="71">
        <v>10</v>
      </c>
      <c r="G11" s="71">
        <v>60</v>
      </c>
      <c r="H11" s="71" t="s">
        <v>70</v>
      </c>
      <c r="I11" s="71" t="s">
        <v>70</v>
      </c>
      <c r="J11" s="71" t="s">
        <v>70</v>
      </c>
      <c r="K11" s="71" t="s">
        <v>70</v>
      </c>
      <c r="L11" s="71" t="s">
        <v>70</v>
      </c>
      <c r="M11" s="71" t="s">
        <v>70</v>
      </c>
    </row>
    <row r="12" spans="1:13" ht="14.5" customHeight="1">
      <c r="A12" s="40" t="s">
        <v>4</v>
      </c>
      <c r="B12" s="19">
        <f t="shared" ref="B12:B27" si="2">SUM(C12:G12)</f>
        <v>475</v>
      </c>
      <c r="C12" s="19">
        <v>45</v>
      </c>
      <c r="D12" s="19">
        <v>170</v>
      </c>
      <c r="E12" s="19">
        <v>139</v>
      </c>
      <c r="F12" s="19">
        <v>22</v>
      </c>
      <c r="G12" s="19">
        <v>99</v>
      </c>
      <c r="H12" s="19" t="s">
        <v>70</v>
      </c>
      <c r="I12" s="19" t="s">
        <v>70</v>
      </c>
      <c r="J12" s="19" t="s">
        <v>70</v>
      </c>
      <c r="K12" s="19" t="s">
        <v>70</v>
      </c>
      <c r="L12" s="19" t="s">
        <v>70</v>
      </c>
      <c r="M12" s="19" t="s">
        <v>70</v>
      </c>
    </row>
    <row r="13" spans="1:13" ht="14.5" customHeight="1">
      <c r="A13" s="39" t="s">
        <v>5</v>
      </c>
      <c r="B13" s="17">
        <f t="shared" si="2"/>
        <v>2923</v>
      </c>
      <c r="C13" s="17">
        <v>220</v>
      </c>
      <c r="D13" s="17">
        <v>1190</v>
      </c>
      <c r="E13" s="17">
        <v>1209</v>
      </c>
      <c r="F13" s="17">
        <v>100</v>
      </c>
      <c r="G13" s="17">
        <v>204</v>
      </c>
      <c r="H13" s="17" t="s">
        <v>70</v>
      </c>
      <c r="I13" s="17" t="s">
        <v>70</v>
      </c>
      <c r="J13" s="17" t="s">
        <v>70</v>
      </c>
      <c r="K13" s="17" t="s">
        <v>70</v>
      </c>
      <c r="L13" s="17" t="s">
        <v>70</v>
      </c>
      <c r="M13" s="17" t="s">
        <v>70</v>
      </c>
    </row>
    <row r="14" spans="1:13" ht="14.5" customHeight="1">
      <c r="A14" s="40" t="s">
        <v>6</v>
      </c>
      <c r="B14" s="19">
        <v>92</v>
      </c>
      <c r="C14" s="19">
        <v>8</v>
      </c>
      <c r="D14" s="19">
        <v>30</v>
      </c>
      <c r="E14" s="19">
        <v>30</v>
      </c>
      <c r="F14" s="19" t="s">
        <v>70</v>
      </c>
      <c r="G14" s="19" t="s">
        <v>70</v>
      </c>
      <c r="H14" s="19" t="s">
        <v>70</v>
      </c>
      <c r="I14" s="19" t="s">
        <v>70</v>
      </c>
      <c r="J14" s="19" t="s">
        <v>70</v>
      </c>
      <c r="K14" s="19" t="s">
        <v>70</v>
      </c>
      <c r="L14" s="19" t="s">
        <v>70</v>
      </c>
      <c r="M14" s="19" t="s">
        <v>70</v>
      </c>
    </row>
    <row r="15" spans="1:13" ht="14.5" customHeight="1">
      <c r="A15" s="39" t="s">
        <v>7</v>
      </c>
      <c r="B15" s="17">
        <f t="shared" si="2"/>
        <v>2985</v>
      </c>
      <c r="C15" s="17">
        <v>233</v>
      </c>
      <c r="D15" s="17">
        <v>981</v>
      </c>
      <c r="E15" s="17">
        <v>1334</v>
      </c>
      <c r="F15" s="17">
        <v>235</v>
      </c>
      <c r="G15" s="17">
        <v>202</v>
      </c>
      <c r="H15" s="17" t="s">
        <v>70</v>
      </c>
      <c r="I15" s="17" t="s">
        <v>70</v>
      </c>
      <c r="J15" s="17" t="s">
        <v>70</v>
      </c>
      <c r="K15" s="17" t="s">
        <v>70</v>
      </c>
      <c r="L15" s="17" t="s">
        <v>70</v>
      </c>
      <c r="M15" s="17" t="s">
        <v>70</v>
      </c>
    </row>
    <row r="16" spans="1:13" ht="14.5" customHeight="1">
      <c r="A16" s="40" t="s">
        <v>8</v>
      </c>
      <c r="B16" s="19">
        <f t="shared" si="2"/>
        <v>224</v>
      </c>
      <c r="C16" s="19">
        <v>19</v>
      </c>
      <c r="D16" s="19">
        <v>72</v>
      </c>
      <c r="E16" s="19">
        <v>98</v>
      </c>
      <c r="F16" s="19">
        <v>27</v>
      </c>
      <c r="G16" s="19">
        <v>8</v>
      </c>
      <c r="H16" s="19" t="s">
        <v>70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</row>
    <row r="17" spans="1:13" ht="14.5" customHeight="1">
      <c r="A17" s="39" t="s">
        <v>9</v>
      </c>
      <c r="B17" s="17">
        <v>70</v>
      </c>
      <c r="C17" s="17" t="s">
        <v>70</v>
      </c>
      <c r="D17" s="17">
        <v>24</v>
      </c>
      <c r="E17" s="17">
        <v>20</v>
      </c>
      <c r="F17" s="17" t="s">
        <v>70</v>
      </c>
      <c r="G17" s="17">
        <v>20</v>
      </c>
      <c r="H17" s="17" t="s">
        <v>70</v>
      </c>
      <c r="I17" s="17" t="s">
        <v>70</v>
      </c>
      <c r="J17" s="17" t="s">
        <v>70</v>
      </c>
      <c r="K17" s="17" t="s">
        <v>70</v>
      </c>
      <c r="L17" s="17" t="s">
        <v>70</v>
      </c>
      <c r="M17" s="17" t="s">
        <v>70</v>
      </c>
    </row>
    <row r="18" spans="1:13" ht="14.5" customHeight="1">
      <c r="A18" s="40" t="s">
        <v>10</v>
      </c>
      <c r="B18" s="19">
        <v>83</v>
      </c>
      <c r="C18" s="19">
        <v>4</v>
      </c>
      <c r="D18" s="19">
        <v>28</v>
      </c>
      <c r="E18" s="19">
        <v>48</v>
      </c>
      <c r="F18" s="19" t="s">
        <v>70</v>
      </c>
      <c r="G18" s="19" t="s">
        <v>70</v>
      </c>
      <c r="H18" s="19" t="s">
        <v>70</v>
      </c>
      <c r="I18" s="19" t="s">
        <v>70</v>
      </c>
      <c r="J18" s="19" t="s">
        <v>70</v>
      </c>
      <c r="K18" s="19" t="s">
        <v>70</v>
      </c>
      <c r="L18" s="19" t="s">
        <v>70</v>
      </c>
      <c r="M18" s="19" t="s">
        <v>70</v>
      </c>
    </row>
    <row r="19" spans="1:13" ht="14.5" customHeight="1">
      <c r="A19" s="39" t="s">
        <v>11</v>
      </c>
      <c r="B19" s="17">
        <f t="shared" si="2"/>
        <v>878</v>
      </c>
      <c r="C19" s="17">
        <v>24</v>
      </c>
      <c r="D19" s="17">
        <v>289</v>
      </c>
      <c r="E19" s="17">
        <v>408</v>
      </c>
      <c r="F19" s="17">
        <v>8</v>
      </c>
      <c r="G19" s="17">
        <v>149</v>
      </c>
      <c r="H19" s="17" t="s">
        <v>70</v>
      </c>
      <c r="I19" s="17" t="s">
        <v>70</v>
      </c>
      <c r="J19" s="17" t="s">
        <v>70</v>
      </c>
      <c r="K19" s="17" t="s">
        <v>70</v>
      </c>
      <c r="L19" s="17" t="s">
        <v>70</v>
      </c>
      <c r="M19" s="17" t="s">
        <v>70</v>
      </c>
    </row>
    <row r="20" spans="1:13" ht="14.5" customHeight="1">
      <c r="A20" s="40" t="s">
        <v>12</v>
      </c>
      <c r="B20" s="14">
        <f t="shared" si="2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9" t="s">
        <v>70</v>
      </c>
      <c r="I20" s="19" t="s">
        <v>70</v>
      </c>
      <c r="J20" s="19" t="s">
        <v>70</v>
      </c>
      <c r="K20" s="19" t="s">
        <v>70</v>
      </c>
      <c r="L20" s="19" t="s">
        <v>70</v>
      </c>
      <c r="M20" s="19" t="s">
        <v>70</v>
      </c>
    </row>
    <row r="21" spans="1:13" ht="14.5" customHeight="1">
      <c r="A21" s="16" t="s">
        <v>41</v>
      </c>
      <c r="B21" s="13">
        <f>SUM(B22:B27)</f>
        <v>3867</v>
      </c>
      <c r="C21" s="13">
        <f t="shared" ref="C21:G21" si="3">SUM(C22:C27)</f>
        <v>220</v>
      </c>
      <c r="D21" s="13">
        <f t="shared" si="3"/>
        <v>2313</v>
      </c>
      <c r="E21" s="13">
        <f t="shared" si="3"/>
        <v>638</v>
      </c>
      <c r="F21" s="13">
        <f t="shared" si="3"/>
        <v>122</v>
      </c>
      <c r="G21" s="13">
        <f t="shared" si="3"/>
        <v>535</v>
      </c>
      <c r="H21" s="17">
        <f>SUM(I21:M21)</f>
        <v>310</v>
      </c>
      <c r="I21" s="17">
        <v>118</v>
      </c>
      <c r="J21" s="17">
        <v>11</v>
      </c>
      <c r="K21" s="17">
        <v>32</v>
      </c>
      <c r="L21" s="17">
        <v>23</v>
      </c>
      <c r="M21" s="17">
        <v>126</v>
      </c>
    </row>
    <row r="22" spans="1:13" ht="14.5" customHeight="1">
      <c r="A22" s="40" t="s">
        <v>13</v>
      </c>
      <c r="B22" s="14">
        <f t="shared" si="2"/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</row>
    <row r="23" spans="1:13" ht="14.5" customHeight="1">
      <c r="A23" s="39" t="s">
        <v>14</v>
      </c>
      <c r="B23" s="17">
        <v>549</v>
      </c>
      <c r="C23" s="17" t="s">
        <v>70</v>
      </c>
      <c r="D23" s="17">
        <v>403</v>
      </c>
      <c r="E23" s="17">
        <v>54</v>
      </c>
      <c r="F23" s="17" t="s">
        <v>70</v>
      </c>
      <c r="G23" s="17">
        <v>53</v>
      </c>
      <c r="H23" s="17" t="s">
        <v>70</v>
      </c>
      <c r="I23" s="17" t="s">
        <v>70</v>
      </c>
      <c r="J23" s="17" t="s">
        <v>70</v>
      </c>
      <c r="K23" s="17" t="s">
        <v>70</v>
      </c>
      <c r="L23" s="17" t="s">
        <v>70</v>
      </c>
      <c r="M23" s="17" t="s">
        <v>70</v>
      </c>
    </row>
    <row r="24" spans="1:13" ht="14.5" customHeight="1">
      <c r="A24" s="40" t="s">
        <v>15</v>
      </c>
      <c r="B24" s="19">
        <f t="shared" si="2"/>
        <v>938</v>
      </c>
      <c r="C24" s="19">
        <v>52</v>
      </c>
      <c r="D24" s="19">
        <v>551</v>
      </c>
      <c r="E24" s="19">
        <v>147</v>
      </c>
      <c r="F24" s="19">
        <v>56</v>
      </c>
      <c r="G24" s="19">
        <v>132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</row>
    <row r="25" spans="1:13" ht="14.5" customHeight="1">
      <c r="A25" s="39" t="s">
        <v>16</v>
      </c>
      <c r="B25" s="17">
        <f t="shared" si="2"/>
        <v>1215</v>
      </c>
      <c r="C25" s="17">
        <v>100</v>
      </c>
      <c r="D25" s="17">
        <v>743</v>
      </c>
      <c r="E25" s="17">
        <v>154</v>
      </c>
      <c r="F25" s="17">
        <v>37</v>
      </c>
      <c r="G25" s="17">
        <v>181</v>
      </c>
      <c r="H25" s="17" t="s">
        <v>70</v>
      </c>
      <c r="I25" s="17" t="s">
        <v>70</v>
      </c>
      <c r="J25" s="17" t="s">
        <v>70</v>
      </c>
      <c r="K25" s="17" t="s">
        <v>70</v>
      </c>
      <c r="L25" s="17" t="s">
        <v>70</v>
      </c>
      <c r="M25" s="17" t="s">
        <v>70</v>
      </c>
    </row>
    <row r="26" spans="1:13" ht="14.5" customHeight="1">
      <c r="A26" s="40" t="s">
        <v>17</v>
      </c>
      <c r="B26" s="19">
        <f t="shared" si="2"/>
        <v>375</v>
      </c>
      <c r="C26" s="19">
        <v>18</v>
      </c>
      <c r="D26" s="19">
        <v>200</v>
      </c>
      <c r="E26" s="19">
        <v>78</v>
      </c>
      <c r="F26" s="19">
        <v>16</v>
      </c>
      <c r="G26" s="19">
        <v>63</v>
      </c>
      <c r="H26" s="19" t="s">
        <v>70</v>
      </c>
      <c r="I26" s="19" t="s">
        <v>70</v>
      </c>
      <c r="J26" s="19" t="s">
        <v>70</v>
      </c>
      <c r="K26" s="19" t="s">
        <v>70</v>
      </c>
      <c r="L26" s="19" t="s">
        <v>70</v>
      </c>
      <c r="M26" s="19" t="s">
        <v>70</v>
      </c>
    </row>
    <row r="27" spans="1:13" ht="14.5" customHeight="1">
      <c r="A27" s="39" t="s">
        <v>18</v>
      </c>
      <c r="B27" s="17">
        <f t="shared" si="2"/>
        <v>790</v>
      </c>
      <c r="C27" s="17">
        <v>50</v>
      </c>
      <c r="D27" s="17">
        <v>416</v>
      </c>
      <c r="E27" s="17">
        <v>205</v>
      </c>
      <c r="F27" s="17">
        <v>13</v>
      </c>
      <c r="G27" s="17">
        <v>106</v>
      </c>
      <c r="H27" s="17" t="s">
        <v>70</v>
      </c>
      <c r="I27" s="17" t="s">
        <v>70</v>
      </c>
      <c r="J27" s="17" t="s">
        <v>70</v>
      </c>
      <c r="K27" s="17" t="s">
        <v>70</v>
      </c>
      <c r="L27" s="17" t="s">
        <v>70</v>
      </c>
      <c r="M27" s="17" t="s">
        <v>70</v>
      </c>
    </row>
    <row r="28" spans="1:13" s="34" customFormat="1" ht="14.5" customHeight="1">
      <c r="A28" s="67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B31+B32+B33+B34+B35+B36+B37+B38+B39+B40+B42+B43+B44+B45+B46+B47</f>
        <v>15944</v>
      </c>
      <c r="C29" s="17">
        <v>1025</v>
      </c>
      <c r="D29" s="17">
        <f t="shared" ref="D29:H29" si="4">D31+D32+D33+D34+D35+D36+D37+D38+D39+D40+D42+D43+D44+D45+D46+D47</f>
        <v>6677</v>
      </c>
      <c r="E29" s="17">
        <f t="shared" si="4"/>
        <v>5572</v>
      </c>
      <c r="F29" s="17">
        <v>734</v>
      </c>
      <c r="G29" s="17">
        <v>1936</v>
      </c>
      <c r="H29" s="17">
        <f t="shared" si="4"/>
        <v>1917</v>
      </c>
      <c r="I29" s="17">
        <v>515</v>
      </c>
      <c r="J29" s="17">
        <v>189</v>
      </c>
      <c r="K29" s="17">
        <v>341</v>
      </c>
      <c r="L29" s="17">
        <v>172</v>
      </c>
      <c r="M29" s="17">
        <v>700</v>
      </c>
    </row>
    <row r="30" spans="1:13" ht="14.5" customHeight="1">
      <c r="A30" s="18" t="s">
        <v>19</v>
      </c>
      <c r="B30" s="20">
        <f>SUM(B31:B40)</f>
        <v>11308</v>
      </c>
      <c r="C30" s="20">
        <f t="shared" ref="C30:H30" si="5">SUM(C31:C40)</f>
        <v>721</v>
      </c>
      <c r="D30" s="20">
        <f t="shared" si="5"/>
        <v>3942</v>
      </c>
      <c r="E30" s="20">
        <f t="shared" si="5"/>
        <v>4833</v>
      </c>
      <c r="F30" s="20">
        <v>558</v>
      </c>
      <c r="G30" s="19">
        <v>1254</v>
      </c>
      <c r="H30" s="19">
        <f t="shared" si="5"/>
        <v>1406</v>
      </c>
      <c r="I30" s="19">
        <v>363</v>
      </c>
      <c r="J30" s="19">
        <v>150</v>
      </c>
      <c r="K30" s="19">
        <v>265</v>
      </c>
      <c r="L30" s="19">
        <v>80</v>
      </c>
      <c r="M30" s="19">
        <v>548</v>
      </c>
    </row>
    <row r="31" spans="1:13" ht="14.5" customHeight="1">
      <c r="A31" s="39" t="s">
        <v>3</v>
      </c>
      <c r="B31" s="11">
        <f t="shared" ref="B31:B40" si="6">SUM(C31:G31)</f>
        <v>1036</v>
      </c>
      <c r="C31" s="17">
        <v>66</v>
      </c>
      <c r="D31" s="17">
        <v>491</v>
      </c>
      <c r="E31" s="17">
        <v>374</v>
      </c>
      <c r="F31" s="17">
        <v>12</v>
      </c>
      <c r="G31" s="17">
        <v>93</v>
      </c>
      <c r="H31" s="11">
        <v>82</v>
      </c>
      <c r="I31" s="71" t="s">
        <v>70</v>
      </c>
      <c r="J31" s="71" t="s">
        <v>70</v>
      </c>
      <c r="K31" s="71" t="s">
        <v>70</v>
      </c>
      <c r="L31" s="71" t="s">
        <v>70</v>
      </c>
      <c r="M31" s="71" t="s">
        <v>70</v>
      </c>
    </row>
    <row r="32" spans="1:13" ht="14.5" customHeight="1">
      <c r="A32" s="40" t="s">
        <v>4</v>
      </c>
      <c r="B32" s="20">
        <f t="shared" si="6"/>
        <v>498</v>
      </c>
      <c r="C32" s="19">
        <v>45</v>
      </c>
      <c r="D32" s="19">
        <v>206</v>
      </c>
      <c r="E32" s="19">
        <v>113</v>
      </c>
      <c r="F32" s="19">
        <v>35</v>
      </c>
      <c r="G32" s="19">
        <v>99</v>
      </c>
      <c r="H32" s="20">
        <v>37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</row>
    <row r="33" spans="1:13" ht="14.5" customHeight="1">
      <c r="A33" s="39" t="s">
        <v>5</v>
      </c>
      <c r="B33" s="11">
        <f t="shared" si="6"/>
        <v>3683</v>
      </c>
      <c r="C33" s="17">
        <v>252</v>
      </c>
      <c r="D33" s="17">
        <v>1384</v>
      </c>
      <c r="E33" s="17">
        <v>1537</v>
      </c>
      <c r="F33" s="17">
        <v>124</v>
      </c>
      <c r="G33" s="17">
        <v>386</v>
      </c>
      <c r="H33" s="11">
        <v>841</v>
      </c>
      <c r="I33" s="17" t="s">
        <v>70</v>
      </c>
      <c r="J33" s="17" t="s">
        <v>70</v>
      </c>
      <c r="K33" s="17" t="s">
        <v>70</v>
      </c>
      <c r="L33" s="17" t="s">
        <v>70</v>
      </c>
      <c r="M33" s="17" t="s">
        <v>70</v>
      </c>
    </row>
    <row r="34" spans="1:13" ht="14.5" customHeight="1">
      <c r="A34" s="40" t="s">
        <v>6</v>
      </c>
      <c r="B34" s="20">
        <v>155</v>
      </c>
      <c r="C34" s="19">
        <v>12</v>
      </c>
      <c r="D34" s="19">
        <v>79</v>
      </c>
      <c r="E34" s="19">
        <v>44</v>
      </c>
      <c r="F34" s="70" t="s">
        <v>70</v>
      </c>
      <c r="G34" s="70" t="s">
        <v>70</v>
      </c>
      <c r="H34" s="20">
        <v>6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</row>
    <row r="35" spans="1:13" ht="14.5" customHeight="1">
      <c r="A35" s="39" t="s">
        <v>7</v>
      </c>
      <c r="B35" s="11">
        <f t="shared" si="6"/>
        <v>4069</v>
      </c>
      <c r="C35" s="17">
        <v>255</v>
      </c>
      <c r="D35" s="17">
        <v>1198</v>
      </c>
      <c r="E35" s="17">
        <v>1893</v>
      </c>
      <c r="F35" s="17">
        <v>301</v>
      </c>
      <c r="G35" s="17">
        <v>422</v>
      </c>
      <c r="H35" s="11">
        <v>203</v>
      </c>
      <c r="I35" s="17" t="s">
        <v>70</v>
      </c>
      <c r="J35" s="17" t="s">
        <v>70</v>
      </c>
      <c r="K35" s="17" t="s">
        <v>70</v>
      </c>
      <c r="L35" s="17" t="s">
        <v>70</v>
      </c>
      <c r="M35" s="17" t="s">
        <v>70</v>
      </c>
    </row>
    <row r="36" spans="1:13" ht="14.5" customHeight="1">
      <c r="A36" s="40" t="s">
        <v>8</v>
      </c>
      <c r="B36" s="20">
        <f t="shared" si="6"/>
        <v>321</v>
      </c>
      <c r="C36" s="19">
        <v>25</v>
      </c>
      <c r="D36" s="19">
        <v>116</v>
      </c>
      <c r="E36" s="19">
        <v>126</v>
      </c>
      <c r="F36" s="70">
        <v>24</v>
      </c>
      <c r="G36" s="70">
        <v>30</v>
      </c>
      <c r="H36" s="20">
        <v>45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</row>
    <row r="37" spans="1:13" ht="14.5" customHeight="1">
      <c r="A37" s="39" t="s">
        <v>9</v>
      </c>
      <c r="B37" s="11">
        <f t="shared" si="6"/>
        <v>81</v>
      </c>
      <c r="C37" s="17">
        <v>6</v>
      </c>
      <c r="D37" s="17">
        <v>27</v>
      </c>
      <c r="E37" s="17">
        <v>26</v>
      </c>
      <c r="F37" s="17">
        <v>15</v>
      </c>
      <c r="G37" s="17">
        <v>7</v>
      </c>
      <c r="H37" s="11">
        <v>4</v>
      </c>
      <c r="I37" s="17" t="s">
        <v>70</v>
      </c>
      <c r="J37" s="17" t="s">
        <v>70</v>
      </c>
      <c r="K37" s="17" t="s">
        <v>70</v>
      </c>
      <c r="L37" s="17" t="s">
        <v>70</v>
      </c>
      <c r="M37" s="17" t="s">
        <v>70</v>
      </c>
    </row>
    <row r="38" spans="1:13" ht="14.5" customHeight="1">
      <c r="A38" s="40" t="s">
        <v>10</v>
      </c>
      <c r="B38" s="20">
        <v>153</v>
      </c>
      <c r="C38" s="19">
        <v>11</v>
      </c>
      <c r="D38" s="19">
        <v>37</v>
      </c>
      <c r="E38" s="19">
        <v>98</v>
      </c>
      <c r="F38" s="70" t="s">
        <v>70</v>
      </c>
      <c r="G38" s="70" t="s">
        <v>70</v>
      </c>
      <c r="H38" s="20">
        <v>23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</row>
    <row r="39" spans="1:13" ht="14.5" customHeight="1">
      <c r="A39" s="39" t="s">
        <v>11</v>
      </c>
      <c r="B39" s="11">
        <f t="shared" si="6"/>
        <v>1312</v>
      </c>
      <c r="C39" s="17">
        <v>49</v>
      </c>
      <c r="D39" s="17">
        <v>404</v>
      </c>
      <c r="E39" s="17">
        <v>622</v>
      </c>
      <c r="F39" s="17">
        <v>34</v>
      </c>
      <c r="G39" s="17">
        <v>203</v>
      </c>
      <c r="H39" s="11">
        <v>165</v>
      </c>
      <c r="I39" s="17" t="s">
        <v>70</v>
      </c>
      <c r="J39" s="17" t="s">
        <v>70</v>
      </c>
      <c r="K39" s="17" t="s">
        <v>70</v>
      </c>
      <c r="L39" s="17" t="s">
        <v>70</v>
      </c>
      <c r="M39" s="17" t="s">
        <v>70</v>
      </c>
    </row>
    <row r="40" spans="1:13" ht="14.5" customHeight="1">
      <c r="A40" s="40" t="s">
        <v>12</v>
      </c>
      <c r="B40" s="20">
        <f t="shared" si="6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 t="shared" ref="H40" si="7">SUM(I40:M40)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4.5" customHeight="1">
      <c r="A41" s="16" t="s">
        <v>41</v>
      </c>
      <c r="B41" s="11">
        <f>SUM(B42:B47)</f>
        <v>4636</v>
      </c>
      <c r="C41" s="11">
        <v>304</v>
      </c>
      <c r="D41" s="11">
        <f t="shared" ref="D41:H41" si="8">SUM(D42:D47)</f>
        <v>2735</v>
      </c>
      <c r="E41" s="11">
        <f t="shared" si="8"/>
        <v>739</v>
      </c>
      <c r="F41" s="11">
        <v>176</v>
      </c>
      <c r="G41" s="11">
        <v>682</v>
      </c>
      <c r="H41" s="11">
        <f t="shared" si="8"/>
        <v>511</v>
      </c>
      <c r="I41" s="17">
        <v>152</v>
      </c>
      <c r="J41" s="17">
        <v>39</v>
      </c>
      <c r="K41" s="17">
        <v>76</v>
      </c>
      <c r="L41" s="17">
        <v>92</v>
      </c>
      <c r="M41" s="17">
        <v>152</v>
      </c>
    </row>
    <row r="42" spans="1:13" ht="14.5" customHeight="1">
      <c r="A42" s="40" t="s">
        <v>13</v>
      </c>
      <c r="B42" s="20">
        <v>26</v>
      </c>
      <c r="C42" s="70" t="s">
        <v>70</v>
      </c>
      <c r="D42" s="19">
        <v>8</v>
      </c>
      <c r="E42" s="19">
        <v>13</v>
      </c>
      <c r="F42" s="70" t="s">
        <v>70</v>
      </c>
      <c r="G42" s="70" t="s">
        <v>70</v>
      </c>
      <c r="H42" s="19">
        <v>3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v>623</v>
      </c>
      <c r="C43" s="17" t="s">
        <v>70</v>
      </c>
      <c r="D43" s="17">
        <v>388</v>
      </c>
      <c r="E43" s="17">
        <v>85</v>
      </c>
      <c r="F43" s="17" t="s">
        <v>70</v>
      </c>
      <c r="G43" s="17" t="s">
        <v>70</v>
      </c>
      <c r="H43" s="17">
        <v>60</v>
      </c>
      <c r="I43" s="17" t="s">
        <v>70</v>
      </c>
      <c r="J43" s="17" t="s">
        <v>70</v>
      </c>
      <c r="K43" s="17" t="s">
        <v>70</v>
      </c>
      <c r="L43" s="17" t="s">
        <v>70</v>
      </c>
      <c r="M43" s="17" t="s">
        <v>70</v>
      </c>
    </row>
    <row r="44" spans="1:13" ht="14.5" customHeight="1">
      <c r="A44" s="40" t="s">
        <v>15</v>
      </c>
      <c r="B44" s="20">
        <f t="shared" ref="B44:B47" si="9">SUM(C44:G44)</f>
        <v>1215</v>
      </c>
      <c r="C44" s="19">
        <v>77</v>
      </c>
      <c r="D44" s="19">
        <v>760</v>
      </c>
      <c r="E44" s="19">
        <v>118</v>
      </c>
      <c r="F44" s="70">
        <v>61</v>
      </c>
      <c r="G44" s="70">
        <v>199</v>
      </c>
      <c r="H44" s="19">
        <v>100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</row>
    <row r="45" spans="1:13" ht="14.5" customHeight="1">
      <c r="A45" s="39" t="s">
        <v>16</v>
      </c>
      <c r="B45" s="11">
        <f t="shared" si="9"/>
        <v>1466</v>
      </c>
      <c r="C45" s="17">
        <v>121</v>
      </c>
      <c r="D45" s="17">
        <v>895</v>
      </c>
      <c r="E45" s="17">
        <v>221</v>
      </c>
      <c r="F45" s="17">
        <v>44</v>
      </c>
      <c r="G45" s="17">
        <v>185</v>
      </c>
      <c r="H45" s="17">
        <v>180</v>
      </c>
      <c r="I45" s="17" t="s">
        <v>70</v>
      </c>
      <c r="J45" s="17" t="s">
        <v>70</v>
      </c>
      <c r="K45" s="17" t="s">
        <v>70</v>
      </c>
      <c r="L45" s="17" t="s">
        <v>70</v>
      </c>
      <c r="M45" s="17" t="s">
        <v>70</v>
      </c>
    </row>
    <row r="46" spans="1:13" ht="14.5" customHeight="1">
      <c r="A46" s="40" t="s">
        <v>17</v>
      </c>
      <c r="B46" s="20">
        <f t="shared" si="9"/>
        <v>429</v>
      </c>
      <c r="C46" s="19">
        <v>18</v>
      </c>
      <c r="D46" s="19">
        <v>235</v>
      </c>
      <c r="E46" s="19">
        <v>86</v>
      </c>
      <c r="F46" s="70">
        <v>28</v>
      </c>
      <c r="G46" s="70">
        <v>62</v>
      </c>
      <c r="H46" s="19">
        <v>64</v>
      </c>
      <c r="I46" s="19" t="s">
        <v>70</v>
      </c>
      <c r="J46" s="19" t="s">
        <v>70</v>
      </c>
      <c r="K46" s="19" t="s">
        <v>70</v>
      </c>
      <c r="L46" s="19" t="s">
        <v>70</v>
      </c>
      <c r="M46" s="19" t="s">
        <v>70</v>
      </c>
    </row>
    <row r="47" spans="1:13" ht="14.5" customHeight="1">
      <c r="A47" s="39" t="s">
        <v>18</v>
      </c>
      <c r="B47" s="11">
        <f t="shared" si="9"/>
        <v>877</v>
      </c>
      <c r="C47" s="17">
        <v>58</v>
      </c>
      <c r="D47" s="17">
        <v>449</v>
      </c>
      <c r="E47" s="17">
        <v>216</v>
      </c>
      <c r="F47" s="17">
        <v>14</v>
      </c>
      <c r="G47" s="17">
        <v>140</v>
      </c>
      <c r="H47" s="17">
        <v>104</v>
      </c>
      <c r="I47" s="17" t="s">
        <v>70</v>
      </c>
      <c r="J47" s="17" t="s">
        <v>70</v>
      </c>
      <c r="K47" s="17" t="s">
        <v>70</v>
      </c>
      <c r="L47" s="17" t="s">
        <v>70</v>
      </c>
      <c r="M47" s="17" t="s">
        <v>70</v>
      </c>
    </row>
    <row r="48" spans="1:13" s="34" customFormat="1" ht="14.5" customHeight="1">
      <c r="A48" s="67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3530</v>
      </c>
      <c r="C49" s="65">
        <f t="shared" ref="C49:M49" si="10">C29-C9</f>
        <v>158</v>
      </c>
      <c r="D49" s="65">
        <f t="shared" si="10"/>
        <v>1163</v>
      </c>
      <c r="E49" s="65">
        <f t="shared" si="10"/>
        <v>1380</v>
      </c>
      <c r="F49" s="65">
        <f t="shared" si="10"/>
        <v>188</v>
      </c>
      <c r="G49" s="65">
        <f t="shared" si="10"/>
        <v>641</v>
      </c>
      <c r="H49" s="65">
        <f t="shared" si="10"/>
        <v>714</v>
      </c>
      <c r="I49" s="65">
        <f t="shared" si="10"/>
        <v>204</v>
      </c>
      <c r="J49" s="65">
        <f t="shared" si="10"/>
        <v>109</v>
      </c>
      <c r="K49" s="65">
        <f t="shared" si="10"/>
        <v>159</v>
      </c>
      <c r="L49" s="65">
        <f t="shared" si="10"/>
        <v>114</v>
      </c>
      <c r="M49" s="65">
        <f t="shared" si="10"/>
        <v>128</v>
      </c>
    </row>
    <row r="50" spans="1:13" ht="14.5" customHeight="1">
      <c r="A50" s="18" t="s">
        <v>19</v>
      </c>
      <c r="B50" s="36">
        <f t="shared" ref="B50:M50" si="11">B30-B10</f>
        <v>2761</v>
      </c>
      <c r="C50" s="36">
        <f t="shared" si="11"/>
        <v>106</v>
      </c>
      <c r="D50" s="36">
        <f t="shared" si="11"/>
        <v>741</v>
      </c>
      <c r="E50" s="36">
        <f t="shared" si="11"/>
        <v>1279</v>
      </c>
      <c r="F50" s="36">
        <f t="shared" si="11"/>
        <v>156</v>
      </c>
      <c r="G50" s="66">
        <f t="shared" si="11"/>
        <v>512</v>
      </c>
      <c r="H50" s="66">
        <f t="shared" si="11"/>
        <v>513</v>
      </c>
      <c r="I50" s="36">
        <f t="shared" si="11"/>
        <v>170</v>
      </c>
      <c r="J50" s="36">
        <f t="shared" si="11"/>
        <v>81</v>
      </c>
      <c r="K50" s="36">
        <f t="shared" si="11"/>
        <v>115</v>
      </c>
      <c r="L50" s="36">
        <f t="shared" si="11"/>
        <v>45</v>
      </c>
      <c r="M50" s="66">
        <f t="shared" si="11"/>
        <v>102</v>
      </c>
    </row>
    <row r="51" spans="1:13" ht="14.5" customHeight="1">
      <c r="A51" s="39" t="s">
        <v>3</v>
      </c>
      <c r="B51" s="35">
        <f t="shared" ref="B51:G51" si="12">B31-B11</f>
        <v>219</v>
      </c>
      <c r="C51" s="65">
        <f t="shared" si="12"/>
        <v>4</v>
      </c>
      <c r="D51" s="65">
        <f t="shared" si="12"/>
        <v>74</v>
      </c>
      <c r="E51" s="65">
        <f t="shared" si="12"/>
        <v>106</v>
      </c>
      <c r="F51" s="65">
        <f t="shared" si="12"/>
        <v>2</v>
      </c>
      <c r="G51" s="65">
        <f t="shared" si="12"/>
        <v>33</v>
      </c>
      <c r="H51" s="71" t="s">
        <v>70</v>
      </c>
      <c r="I51" s="71" t="s">
        <v>70</v>
      </c>
      <c r="J51" s="71" t="s">
        <v>70</v>
      </c>
      <c r="K51" s="71" t="s">
        <v>70</v>
      </c>
      <c r="L51" s="71" t="s">
        <v>70</v>
      </c>
      <c r="M51" s="71" t="s">
        <v>70</v>
      </c>
    </row>
    <row r="52" spans="1:13" ht="14.5" customHeight="1">
      <c r="A52" s="40" t="s">
        <v>4</v>
      </c>
      <c r="B52" s="36">
        <f t="shared" ref="B52:G52" si="13">B32-B12</f>
        <v>23</v>
      </c>
      <c r="C52" s="66">
        <f t="shared" si="13"/>
        <v>0</v>
      </c>
      <c r="D52" s="66">
        <f t="shared" si="13"/>
        <v>36</v>
      </c>
      <c r="E52" s="66">
        <f t="shared" si="13"/>
        <v>-26</v>
      </c>
      <c r="F52" s="66">
        <f t="shared" si="13"/>
        <v>13</v>
      </c>
      <c r="G52" s="66">
        <f t="shared" si="13"/>
        <v>0</v>
      </c>
      <c r="H52" s="19" t="s">
        <v>70</v>
      </c>
      <c r="I52" s="19" t="s">
        <v>70</v>
      </c>
      <c r="J52" s="19" t="s">
        <v>70</v>
      </c>
      <c r="K52" s="19" t="s">
        <v>70</v>
      </c>
      <c r="L52" s="19" t="s">
        <v>70</v>
      </c>
      <c r="M52" s="19" t="s">
        <v>70</v>
      </c>
    </row>
    <row r="53" spans="1:13" ht="14.5" customHeight="1">
      <c r="A53" s="39" t="s">
        <v>5</v>
      </c>
      <c r="B53" s="35">
        <f t="shared" ref="B53:G53" si="14">B33-B13</f>
        <v>760</v>
      </c>
      <c r="C53" s="65">
        <f t="shared" si="14"/>
        <v>32</v>
      </c>
      <c r="D53" s="65">
        <f t="shared" si="14"/>
        <v>194</v>
      </c>
      <c r="E53" s="65">
        <f t="shared" si="14"/>
        <v>328</v>
      </c>
      <c r="F53" s="65">
        <f t="shared" si="14"/>
        <v>24</v>
      </c>
      <c r="G53" s="65">
        <f t="shared" si="14"/>
        <v>182</v>
      </c>
      <c r="H53" s="17" t="s">
        <v>70</v>
      </c>
      <c r="I53" s="17" t="s">
        <v>70</v>
      </c>
      <c r="J53" s="17" t="s">
        <v>70</v>
      </c>
      <c r="K53" s="17" t="s">
        <v>70</v>
      </c>
      <c r="L53" s="17" t="s">
        <v>70</v>
      </c>
      <c r="M53" s="17" t="s">
        <v>70</v>
      </c>
    </row>
    <row r="54" spans="1:13" ht="14.5" customHeight="1">
      <c r="A54" s="40" t="s">
        <v>6</v>
      </c>
      <c r="B54" s="36">
        <f t="shared" ref="B54:E54" si="15">B34-B14</f>
        <v>63</v>
      </c>
      <c r="C54" s="66">
        <f t="shared" si="15"/>
        <v>4</v>
      </c>
      <c r="D54" s="66">
        <f t="shared" si="15"/>
        <v>49</v>
      </c>
      <c r="E54" s="66">
        <f t="shared" si="15"/>
        <v>14</v>
      </c>
      <c r="F54" s="19" t="s">
        <v>70</v>
      </c>
      <c r="G54" s="19" t="s">
        <v>70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</row>
    <row r="55" spans="1:13" ht="14.5" customHeight="1">
      <c r="A55" s="39" t="s">
        <v>7</v>
      </c>
      <c r="B55" s="35">
        <f t="shared" ref="B55:G55" si="16">B35-B15</f>
        <v>1084</v>
      </c>
      <c r="C55" s="65">
        <f t="shared" si="16"/>
        <v>22</v>
      </c>
      <c r="D55" s="65">
        <f t="shared" si="16"/>
        <v>217</v>
      </c>
      <c r="E55" s="65">
        <f t="shared" si="16"/>
        <v>559</v>
      </c>
      <c r="F55" s="65">
        <f t="shared" si="16"/>
        <v>66</v>
      </c>
      <c r="G55" s="65">
        <f t="shared" si="16"/>
        <v>220</v>
      </c>
      <c r="H55" s="17" t="s">
        <v>70</v>
      </c>
      <c r="I55" s="17" t="s">
        <v>70</v>
      </c>
      <c r="J55" s="17" t="s">
        <v>70</v>
      </c>
      <c r="K55" s="17" t="s">
        <v>70</v>
      </c>
      <c r="L55" s="17" t="s">
        <v>70</v>
      </c>
      <c r="M55" s="17" t="s">
        <v>70</v>
      </c>
    </row>
    <row r="56" spans="1:13" ht="14.5" customHeight="1">
      <c r="A56" s="40" t="s">
        <v>8</v>
      </c>
      <c r="B56" s="36">
        <f t="shared" ref="B56:G56" si="17">B36-B16</f>
        <v>97</v>
      </c>
      <c r="C56" s="66">
        <f t="shared" si="17"/>
        <v>6</v>
      </c>
      <c r="D56" s="66">
        <f t="shared" si="17"/>
        <v>44</v>
      </c>
      <c r="E56" s="66">
        <f t="shared" si="17"/>
        <v>28</v>
      </c>
      <c r="F56" s="66">
        <f t="shared" si="17"/>
        <v>-3</v>
      </c>
      <c r="G56" s="66">
        <f t="shared" si="17"/>
        <v>22</v>
      </c>
      <c r="H56" s="19" t="s">
        <v>70</v>
      </c>
      <c r="I56" s="19" t="s">
        <v>70</v>
      </c>
      <c r="J56" s="19" t="s">
        <v>70</v>
      </c>
      <c r="K56" s="19" t="s">
        <v>70</v>
      </c>
      <c r="L56" s="19" t="s">
        <v>70</v>
      </c>
      <c r="M56" s="19" t="s">
        <v>70</v>
      </c>
    </row>
    <row r="57" spans="1:13" ht="14.5" customHeight="1">
      <c r="A57" s="39" t="s">
        <v>9</v>
      </c>
      <c r="B57" s="35">
        <f t="shared" ref="B57:G57" si="18">B37-B17</f>
        <v>11</v>
      </c>
      <c r="C57" s="17" t="s">
        <v>70</v>
      </c>
      <c r="D57" s="65">
        <f t="shared" si="18"/>
        <v>3</v>
      </c>
      <c r="E57" s="65">
        <f t="shared" si="18"/>
        <v>6</v>
      </c>
      <c r="F57" s="17" t="s">
        <v>70</v>
      </c>
      <c r="G57" s="65">
        <f t="shared" si="18"/>
        <v>-13</v>
      </c>
      <c r="H57" s="17" t="s">
        <v>70</v>
      </c>
      <c r="I57" s="17" t="s">
        <v>70</v>
      </c>
      <c r="J57" s="17" t="s">
        <v>70</v>
      </c>
      <c r="K57" s="17" t="s">
        <v>70</v>
      </c>
      <c r="L57" s="17" t="s">
        <v>70</v>
      </c>
      <c r="M57" s="17" t="s">
        <v>70</v>
      </c>
    </row>
    <row r="58" spans="1:13" ht="14.5" customHeight="1">
      <c r="A58" s="40" t="s">
        <v>10</v>
      </c>
      <c r="B58" s="36">
        <f t="shared" ref="B58:E58" si="19">B38-B18</f>
        <v>70</v>
      </c>
      <c r="C58" s="66">
        <f t="shared" si="19"/>
        <v>7</v>
      </c>
      <c r="D58" s="66">
        <f t="shared" si="19"/>
        <v>9</v>
      </c>
      <c r="E58" s="66">
        <f t="shared" si="19"/>
        <v>50</v>
      </c>
      <c r="F58" s="19" t="s">
        <v>70</v>
      </c>
      <c r="G58" s="19" t="s">
        <v>70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</row>
    <row r="59" spans="1:13" ht="14.5" customHeight="1">
      <c r="A59" s="39" t="s">
        <v>11</v>
      </c>
      <c r="B59" s="35">
        <f t="shared" ref="B59:G59" si="20">B39-B19</f>
        <v>434</v>
      </c>
      <c r="C59" s="65">
        <f t="shared" si="20"/>
        <v>25</v>
      </c>
      <c r="D59" s="65">
        <f t="shared" si="20"/>
        <v>115</v>
      </c>
      <c r="E59" s="65">
        <f t="shared" si="20"/>
        <v>214</v>
      </c>
      <c r="F59" s="65">
        <f t="shared" si="20"/>
        <v>26</v>
      </c>
      <c r="G59" s="65">
        <f t="shared" si="20"/>
        <v>54</v>
      </c>
      <c r="H59" s="17" t="s">
        <v>70</v>
      </c>
      <c r="I59" s="17" t="s">
        <v>70</v>
      </c>
      <c r="J59" s="17" t="s">
        <v>70</v>
      </c>
      <c r="K59" s="17" t="s">
        <v>70</v>
      </c>
      <c r="L59" s="17" t="s">
        <v>70</v>
      </c>
      <c r="M59" s="17" t="s">
        <v>70</v>
      </c>
    </row>
    <row r="60" spans="1:13" ht="14.5" customHeight="1">
      <c r="A60" s="40" t="s">
        <v>12</v>
      </c>
      <c r="B60" s="36">
        <f t="shared" ref="B60:G60" si="21">B40-B20</f>
        <v>0</v>
      </c>
      <c r="C60" s="66">
        <f t="shared" si="21"/>
        <v>0</v>
      </c>
      <c r="D60" s="66">
        <f t="shared" si="21"/>
        <v>0</v>
      </c>
      <c r="E60" s="66">
        <f t="shared" si="21"/>
        <v>0</v>
      </c>
      <c r="F60" s="66">
        <f t="shared" si="21"/>
        <v>0</v>
      </c>
      <c r="G60" s="66">
        <f t="shared" si="21"/>
        <v>0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 t="s">
        <v>70</v>
      </c>
    </row>
    <row r="61" spans="1:13" ht="14.5" customHeight="1">
      <c r="A61" s="16" t="s">
        <v>41</v>
      </c>
      <c r="B61" s="35">
        <f t="shared" ref="B61:M61" si="22">B41-B21</f>
        <v>769</v>
      </c>
      <c r="C61" s="65">
        <f t="shared" si="22"/>
        <v>84</v>
      </c>
      <c r="D61" s="65">
        <f t="shared" si="22"/>
        <v>422</v>
      </c>
      <c r="E61" s="65">
        <f t="shared" si="22"/>
        <v>101</v>
      </c>
      <c r="F61" s="65">
        <f t="shared" si="22"/>
        <v>54</v>
      </c>
      <c r="G61" s="65">
        <f t="shared" si="22"/>
        <v>147</v>
      </c>
      <c r="H61" s="65">
        <f t="shared" si="22"/>
        <v>201</v>
      </c>
      <c r="I61" s="65">
        <f t="shared" si="22"/>
        <v>34</v>
      </c>
      <c r="J61" s="65">
        <f t="shared" si="22"/>
        <v>28</v>
      </c>
      <c r="K61" s="65">
        <f t="shared" si="22"/>
        <v>44</v>
      </c>
      <c r="L61" s="65">
        <f t="shared" si="22"/>
        <v>69</v>
      </c>
      <c r="M61" s="65">
        <f t="shared" si="22"/>
        <v>26</v>
      </c>
    </row>
    <row r="62" spans="1:13" ht="14.5" customHeight="1">
      <c r="A62" s="40" t="s">
        <v>13</v>
      </c>
      <c r="B62" s="36">
        <f t="shared" ref="B62:E62" si="23">B42-B22</f>
        <v>26</v>
      </c>
      <c r="C62" s="19" t="s">
        <v>70</v>
      </c>
      <c r="D62" s="66">
        <f t="shared" si="23"/>
        <v>8</v>
      </c>
      <c r="E62" s="66">
        <f t="shared" si="23"/>
        <v>13</v>
      </c>
      <c r="F62" s="19" t="s">
        <v>70</v>
      </c>
      <c r="G62" s="19" t="s">
        <v>70</v>
      </c>
      <c r="H62" s="19" t="s">
        <v>70</v>
      </c>
      <c r="I62" s="19" t="s">
        <v>70</v>
      </c>
      <c r="J62" s="19" t="s">
        <v>70</v>
      </c>
      <c r="K62" s="19" t="s">
        <v>70</v>
      </c>
      <c r="L62" s="19" t="s">
        <v>70</v>
      </c>
      <c r="M62" s="19" t="s">
        <v>70</v>
      </c>
    </row>
    <row r="63" spans="1:13" ht="14.5" customHeight="1">
      <c r="A63" s="39" t="s">
        <v>14</v>
      </c>
      <c r="B63" s="35">
        <f t="shared" ref="B63:E63" si="24">B43-B23</f>
        <v>74</v>
      </c>
      <c r="C63" s="65" t="s">
        <v>70</v>
      </c>
      <c r="D63" s="65">
        <f t="shared" si="24"/>
        <v>-15</v>
      </c>
      <c r="E63" s="65">
        <f t="shared" si="24"/>
        <v>31</v>
      </c>
      <c r="F63" s="17" t="s">
        <v>70</v>
      </c>
      <c r="G63" s="17" t="s">
        <v>70</v>
      </c>
      <c r="H63" s="17" t="s">
        <v>70</v>
      </c>
      <c r="I63" s="17" t="s">
        <v>70</v>
      </c>
      <c r="J63" s="17" t="s">
        <v>70</v>
      </c>
      <c r="K63" s="17" t="s">
        <v>70</v>
      </c>
      <c r="L63" s="17" t="s">
        <v>70</v>
      </c>
      <c r="M63" s="17" t="s">
        <v>70</v>
      </c>
    </row>
    <row r="64" spans="1:13" ht="14.5" customHeight="1">
      <c r="A64" s="40" t="s">
        <v>15</v>
      </c>
      <c r="B64" s="36">
        <f t="shared" ref="B64:G64" si="25">B44-B24</f>
        <v>277</v>
      </c>
      <c r="C64" s="66">
        <f t="shared" si="25"/>
        <v>25</v>
      </c>
      <c r="D64" s="66">
        <f t="shared" si="25"/>
        <v>209</v>
      </c>
      <c r="E64" s="66">
        <f t="shared" si="25"/>
        <v>-29</v>
      </c>
      <c r="F64" s="66">
        <f t="shared" si="25"/>
        <v>5</v>
      </c>
      <c r="G64" s="66">
        <f t="shared" si="25"/>
        <v>67</v>
      </c>
      <c r="H64" s="19" t="s">
        <v>70</v>
      </c>
      <c r="I64" s="19" t="s">
        <v>70</v>
      </c>
      <c r="J64" s="19" t="s">
        <v>70</v>
      </c>
      <c r="K64" s="19" t="s">
        <v>70</v>
      </c>
      <c r="L64" s="19" t="s">
        <v>70</v>
      </c>
      <c r="M64" s="19" t="s">
        <v>70</v>
      </c>
    </row>
    <row r="65" spans="1:13" ht="14.5" customHeight="1">
      <c r="A65" s="39" t="s">
        <v>16</v>
      </c>
      <c r="B65" s="35">
        <f t="shared" ref="B65:G65" si="26">B45-B25</f>
        <v>251</v>
      </c>
      <c r="C65" s="65">
        <f t="shared" si="26"/>
        <v>21</v>
      </c>
      <c r="D65" s="65">
        <f t="shared" si="26"/>
        <v>152</v>
      </c>
      <c r="E65" s="65">
        <f t="shared" si="26"/>
        <v>67</v>
      </c>
      <c r="F65" s="65">
        <f t="shared" si="26"/>
        <v>7</v>
      </c>
      <c r="G65" s="65">
        <f t="shared" si="26"/>
        <v>4</v>
      </c>
      <c r="H65" s="17" t="s">
        <v>70</v>
      </c>
      <c r="I65" s="17" t="s">
        <v>70</v>
      </c>
      <c r="J65" s="17" t="s">
        <v>70</v>
      </c>
      <c r="K65" s="17" t="s">
        <v>70</v>
      </c>
      <c r="L65" s="17" t="s">
        <v>70</v>
      </c>
      <c r="M65" s="17" t="s">
        <v>70</v>
      </c>
    </row>
    <row r="66" spans="1:13" ht="14.5" customHeight="1">
      <c r="A66" s="40" t="s">
        <v>17</v>
      </c>
      <c r="B66" s="36">
        <f t="shared" ref="B66:G66" si="27">B46-B26</f>
        <v>54</v>
      </c>
      <c r="C66" s="66">
        <f t="shared" si="27"/>
        <v>0</v>
      </c>
      <c r="D66" s="66">
        <f t="shared" si="27"/>
        <v>35</v>
      </c>
      <c r="E66" s="66">
        <f t="shared" si="27"/>
        <v>8</v>
      </c>
      <c r="F66" s="66">
        <f t="shared" si="27"/>
        <v>12</v>
      </c>
      <c r="G66" s="66">
        <f t="shared" si="27"/>
        <v>-1</v>
      </c>
      <c r="H66" s="19" t="s">
        <v>70</v>
      </c>
      <c r="I66" s="19" t="s">
        <v>70</v>
      </c>
      <c r="J66" s="19" t="s">
        <v>70</v>
      </c>
      <c r="K66" s="19" t="s">
        <v>70</v>
      </c>
      <c r="L66" s="19" t="s">
        <v>70</v>
      </c>
      <c r="M66" s="19" t="s">
        <v>70</v>
      </c>
    </row>
    <row r="67" spans="1:13" ht="14.5" customHeight="1">
      <c r="A67" s="39" t="s">
        <v>18</v>
      </c>
      <c r="B67" s="35">
        <f t="shared" ref="B67:G67" si="28">B47-B27</f>
        <v>87</v>
      </c>
      <c r="C67" s="65">
        <f t="shared" si="28"/>
        <v>8</v>
      </c>
      <c r="D67" s="65">
        <f t="shared" si="28"/>
        <v>33</v>
      </c>
      <c r="E67" s="65">
        <f t="shared" si="28"/>
        <v>11</v>
      </c>
      <c r="F67" s="65">
        <f t="shared" si="28"/>
        <v>1</v>
      </c>
      <c r="G67" s="65">
        <f t="shared" si="28"/>
        <v>34</v>
      </c>
      <c r="H67" s="17" t="s">
        <v>70</v>
      </c>
      <c r="I67" s="17" t="s">
        <v>70</v>
      </c>
      <c r="J67" s="17" t="s">
        <v>70</v>
      </c>
      <c r="K67" s="17" t="s">
        <v>70</v>
      </c>
      <c r="L67" s="17" t="s">
        <v>70</v>
      </c>
      <c r="M67" s="17" t="s">
        <v>70</v>
      </c>
    </row>
    <row r="68" spans="1:13" s="94" customFormat="1" ht="20.149999999999999" customHeight="1">
      <c r="A68" s="273" t="s">
        <v>144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s="94" customFormat="1" ht="14.5" customHeight="1"/>
    <row r="70" spans="1:13" s="94" customFormat="1" ht="14.5" customHeight="1">
      <c r="A70" s="233" t="s">
        <v>40</v>
      </c>
      <c r="B70" s="274" t="s">
        <v>48</v>
      </c>
      <c r="C70" s="275"/>
      <c r="D70" s="275"/>
      <c r="E70" s="275"/>
      <c r="F70" s="275"/>
      <c r="G70" s="276"/>
      <c r="H70" s="277" t="s">
        <v>49</v>
      </c>
      <c r="I70" s="275"/>
      <c r="J70" s="275"/>
      <c r="K70" s="275"/>
      <c r="L70" s="275"/>
      <c r="M70" s="276"/>
    </row>
    <row r="71" spans="1:13" s="94" customFormat="1" ht="14.5" customHeight="1">
      <c r="A71" s="265"/>
      <c r="B71" s="233" t="s">
        <v>20</v>
      </c>
      <c r="C71" s="250" t="s">
        <v>50</v>
      </c>
      <c r="D71" s="270"/>
      <c r="E71" s="270"/>
      <c r="F71" s="270"/>
      <c r="G71" s="270"/>
      <c r="H71" s="278" t="s">
        <v>20</v>
      </c>
      <c r="I71" s="270" t="s">
        <v>50</v>
      </c>
      <c r="J71" s="270"/>
      <c r="K71" s="270"/>
      <c r="L71" s="270"/>
      <c r="M71" s="251"/>
    </row>
    <row r="72" spans="1:13" s="94" customFormat="1" ht="34.5">
      <c r="A72" s="234"/>
      <c r="B72" s="234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9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71">
        <v>2011</v>
      </c>
      <c r="C73" s="271"/>
      <c r="D73" s="271"/>
      <c r="E73" s="271"/>
      <c r="F73" s="271"/>
      <c r="G73" s="271"/>
      <c r="H73" s="271">
        <v>2011</v>
      </c>
      <c r="I73" s="271"/>
      <c r="J73" s="271"/>
      <c r="K73" s="271"/>
      <c r="L73" s="271"/>
      <c r="M73" s="271"/>
    </row>
    <row r="74" spans="1:13" s="94" customFormat="1" ht="14.5" customHeight="1">
      <c r="A74" s="21" t="s">
        <v>30</v>
      </c>
      <c r="B74" s="17">
        <f t="shared" ref="B74:G78" si="29">B9*100/$B9</f>
        <v>100</v>
      </c>
      <c r="C74" s="104">
        <f t="shared" si="29"/>
        <v>6.9840502658289028</v>
      </c>
      <c r="D74" s="104">
        <f t="shared" si="29"/>
        <v>44.417593040115996</v>
      </c>
      <c r="E74" s="104">
        <f t="shared" si="29"/>
        <v>33.768326083454163</v>
      </c>
      <c r="F74" s="104">
        <f t="shared" si="29"/>
        <v>4.3982600289995171</v>
      </c>
      <c r="G74" s="104">
        <f t="shared" si="29"/>
        <v>10.431770581601418</v>
      </c>
      <c r="H74" s="17">
        <f t="shared" ref="H74:M75" si="30">H9*100/$H9</f>
        <v>100</v>
      </c>
      <c r="I74" s="104">
        <f t="shared" si="30"/>
        <v>25.852036575228595</v>
      </c>
      <c r="J74" s="104">
        <f t="shared" si="30"/>
        <v>6.6500415627597675</v>
      </c>
      <c r="K74" s="104">
        <f t="shared" si="30"/>
        <v>15.128844555278471</v>
      </c>
      <c r="L74" s="104">
        <f t="shared" si="30"/>
        <v>4.8212801330008315</v>
      </c>
      <c r="M74" s="104">
        <f t="shared" si="30"/>
        <v>47.547797173732334</v>
      </c>
    </row>
    <row r="75" spans="1:13" s="94" customFormat="1" ht="14.5" customHeight="1">
      <c r="A75" s="18" t="s">
        <v>19</v>
      </c>
      <c r="B75" s="20">
        <f t="shared" si="29"/>
        <v>100</v>
      </c>
      <c r="C75" s="106">
        <f t="shared" si="29"/>
        <v>7.1955071955071954</v>
      </c>
      <c r="D75" s="106">
        <f t="shared" si="29"/>
        <v>37.451737451737451</v>
      </c>
      <c r="E75" s="106">
        <f t="shared" si="29"/>
        <v>41.58184158184158</v>
      </c>
      <c r="F75" s="106">
        <f t="shared" si="29"/>
        <v>4.7034047034047033</v>
      </c>
      <c r="G75" s="105">
        <f t="shared" si="29"/>
        <v>8.6814086814086817</v>
      </c>
      <c r="H75" s="20">
        <f t="shared" si="30"/>
        <v>100</v>
      </c>
      <c r="I75" s="105">
        <f t="shared" si="30"/>
        <v>21.612541993281074</v>
      </c>
      <c r="J75" s="105">
        <f t="shared" si="30"/>
        <v>7.7267637178051514</v>
      </c>
      <c r="K75" s="105">
        <f t="shared" si="30"/>
        <v>16.7973124300112</v>
      </c>
      <c r="L75" s="105">
        <f t="shared" si="30"/>
        <v>3.9193729003359463</v>
      </c>
      <c r="M75" s="105">
        <f t="shared" si="30"/>
        <v>49.944008958566627</v>
      </c>
    </row>
    <row r="76" spans="1:13" s="94" customFormat="1" ht="14.5" customHeight="1">
      <c r="A76" s="39" t="s">
        <v>3</v>
      </c>
      <c r="B76" s="11">
        <f t="shared" si="29"/>
        <v>100</v>
      </c>
      <c r="C76" s="104">
        <f t="shared" si="29"/>
        <v>7.5887392900856794</v>
      </c>
      <c r="D76" s="104">
        <f t="shared" si="29"/>
        <v>51.040391676866584</v>
      </c>
      <c r="E76" s="104">
        <f t="shared" si="29"/>
        <v>32.802937576499389</v>
      </c>
      <c r="F76" s="104">
        <f t="shared" si="29"/>
        <v>1.2239902080783354</v>
      </c>
      <c r="G76" s="104">
        <f t="shared" si="29"/>
        <v>7.3439412484700126</v>
      </c>
      <c r="H76" s="11" t="s">
        <v>70</v>
      </c>
      <c r="I76" s="71" t="s">
        <v>70</v>
      </c>
      <c r="J76" s="71" t="s">
        <v>70</v>
      </c>
      <c r="K76" s="71" t="s">
        <v>70</v>
      </c>
      <c r="L76" s="71" t="s">
        <v>70</v>
      </c>
      <c r="M76" s="71" t="s">
        <v>70</v>
      </c>
    </row>
    <row r="77" spans="1:13" s="94" customFormat="1" ht="14.5" customHeight="1">
      <c r="A77" s="40" t="s">
        <v>4</v>
      </c>
      <c r="B77" s="20">
        <f t="shared" si="29"/>
        <v>100</v>
      </c>
      <c r="C77" s="105">
        <f t="shared" si="29"/>
        <v>9.473684210526315</v>
      </c>
      <c r="D77" s="105">
        <f t="shared" si="29"/>
        <v>35.789473684210527</v>
      </c>
      <c r="E77" s="105">
        <f t="shared" si="29"/>
        <v>29.263157894736842</v>
      </c>
      <c r="F77" s="105">
        <f t="shared" si="29"/>
        <v>4.6315789473684212</v>
      </c>
      <c r="G77" s="105">
        <f t="shared" si="29"/>
        <v>20.842105263157894</v>
      </c>
      <c r="H77" s="20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</row>
    <row r="78" spans="1:13" s="94" customFormat="1" ht="14.5" customHeight="1">
      <c r="A78" s="39" t="s">
        <v>5</v>
      </c>
      <c r="B78" s="11">
        <f t="shared" si="29"/>
        <v>100</v>
      </c>
      <c r="C78" s="104">
        <f t="shared" si="29"/>
        <v>7.5265138556277797</v>
      </c>
      <c r="D78" s="104">
        <f t="shared" si="29"/>
        <v>40.71159767362299</v>
      </c>
      <c r="E78" s="104">
        <f t="shared" si="29"/>
        <v>41.3616147793363</v>
      </c>
      <c r="F78" s="104">
        <f t="shared" si="29"/>
        <v>3.4211426616489908</v>
      </c>
      <c r="G78" s="104">
        <f t="shared" si="29"/>
        <v>6.9791310297639413</v>
      </c>
      <c r="H78" s="11" t="s">
        <v>70</v>
      </c>
      <c r="I78" s="17" t="s">
        <v>70</v>
      </c>
      <c r="J78" s="17" t="s">
        <v>70</v>
      </c>
      <c r="K78" s="17" t="s">
        <v>70</v>
      </c>
      <c r="L78" s="17" t="s">
        <v>70</v>
      </c>
      <c r="M78" s="17" t="s">
        <v>70</v>
      </c>
    </row>
    <row r="79" spans="1:13" s="94" customFormat="1" ht="14.5" customHeight="1">
      <c r="A79" s="40" t="s">
        <v>6</v>
      </c>
      <c r="B79" s="20">
        <f t="shared" ref="B79:E81" si="31">B14*100/$B14</f>
        <v>100</v>
      </c>
      <c r="C79" s="105">
        <f t="shared" si="31"/>
        <v>8.695652173913043</v>
      </c>
      <c r="D79" s="105">
        <f t="shared" si="31"/>
        <v>32.608695652173914</v>
      </c>
      <c r="E79" s="105">
        <f t="shared" si="31"/>
        <v>32.608695652173914</v>
      </c>
      <c r="F79" s="20" t="s">
        <v>70</v>
      </c>
      <c r="G79" s="20" t="s">
        <v>70</v>
      </c>
      <c r="H79" s="20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</row>
    <row r="80" spans="1:13" s="94" customFormat="1" ht="14.5" customHeight="1">
      <c r="A80" s="39" t="s">
        <v>7</v>
      </c>
      <c r="B80" s="11">
        <f t="shared" si="31"/>
        <v>100</v>
      </c>
      <c r="C80" s="104">
        <f t="shared" si="31"/>
        <v>7.8056951423785597</v>
      </c>
      <c r="D80" s="104">
        <f t="shared" si="31"/>
        <v>32.8643216080402</v>
      </c>
      <c r="E80" s="104">
        <f t="shared" si="31"/>
        <v>44.690117252931323</v>
      </c>
      <c r="F80" s="104">
        <f>F15*100/$B15</f>
        <v>7.8726968174204357</v>
      </c>
      <c r="G80" s="104">
        <f>G15*100/$B15</f>
        <v>6.767169179229481</v>
      </c>
      <c r="H80" s="11" t="s">
        <v>70</v>
      </c>
      <c r="I80" s="17" t="s">
        <v>70</v>
      </c>
      <c r="J80" s="17" t="s">
        <v>70</v>
      </c>
      <c r="K80" s="17" t="s">
        <v>70</v>
      </c>
      <c r="L80" s="17" t="s">
        <v>70</v>
      </c>
      <c r="M80" s="17" t="s">
        <v>70</v>
      </c>
    </row>
    <row r="81" spans="1:13" s="94" customFormat="1" ht="14.5" customHeight="1">
      <c r="A81" s="40" t="s">
        <v>8</v>
      </c>
      <c r="B81" s="20">
        <f t="shared" si="31"/>
        <v>100</v>
      </c>
      <c r="C81" s="105">
        <f t="shared" si="31"/>
        <v>8.4821428571428577</v>
      </c>
      <c r="D81" s="105">
        <f t="shared" si="31"/>
        <v>32.142857142857146</v>
      </c>
      <c r="E81" s="105">
        <f t="shared" si="31"/>
        <v>43.75</v>
      </c>
      <c r="F81" s="105">
        <f>F16*100/$B16</f>
        <v>12.053571428571429</v>
      </c>
      <c r="G81" s="105">
        <f>G16*100/$B16</f>
        <v>3.5714285714285716</v>
      </c>
      <c r="H81" s="20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</row>
    <row r="82" spans="1:13" s="94" customFormat="1" ht="14.5" customHeight="1">
      <c r="A82" s="39" t="s">
        <v>9</v>
      </c>
      <c r="B82" s="11">
        <f>B17*100/$B17</f>
        <v>100</v>
      </c>
      <c r="C82" s="11" t="s">
        <v>70</v>
      </c>
      <c r="D82" s="104">
        <f t="shared" ref="D82:E84" si="32">D17*100/$B17</f>
        <v>34.285714285714285</v>
      </c>
      <c r="E82" s="104">
        <f t="shared" si="32"/>
        <v>28.571428571428573</v>
      </c>
      <c r="F82" s="11" t="s">
        <v>70</v>
      </c>
      <c r="G82" s="104">
        <f>G17*100/$B17</f>
        <v>28.571428571428573</v>
      </c>
      <c r="H82" s="11" t="s">
        <v>70</v>
      </c>
      <c r="I82" s="17" t="s">
        <v>70</v>
      </c>
      <c r="J82" s="17" t="s">
        <v>70</v>
      </c>
      <c r="K82" s="17" t="s">
        <v>70</v>
      </c>
      <c r="L82" s="17" t="s">
        <v>70</v>
      </c>
      <c r="M82" s="17" t="s">
        <v>70</v>
      </c>
    </row>
    <row r="83" spans="1:13" s="94" customFormat="1" ht="14.5" customHeight="1">
      <c r="A83" s="40" t="s">
        <v>10</v>
      </c>
      <c r="B83" s="20">
        <f>B18*100/$B18</f>
        <v>100</v>
      </c>
      <c r="C83" s="105">
        <f>C18*100/$B18</f>
        <v>4.8192771084337354</v>
      </c>
      <c r="D83" s="105">
        <f t="shared" si="32"/>
        <v>33.734939759036145</v>
      </c>
      <c r="E83" s="105">
        <f t="shared" si="32"/>
        <v>57.831325301204821</v>
      </c>
      <c r="F83" s="20" t="s">
        <v>70</v>
      </c>
      <c r="G83" s="20" t="s">
        <v>70</v>
      </c>
      <c r="H83" s="20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</row>
    <row r="84" spans="1:13" s="94" customFormat="1" ht="14.5" customHeight="1">
      <c r="A84" s="39" t="s">
        <v>11</v>
      </c>
      <c r="B84" s="11">
        <f>B19*100/$B19</f>
        <v>100</v>
      </c>
      <c r="C84" s="104">
        <f>C19*100/$B19</f>
        <v>2.7334851936218678</v>
      </c>
      <c r="D84" s="104">
        <f t="shared" si="32"/>
        <v>32.915717539863323</v>
      </c>
      <c r="E84" s="104">
        <f t="shared" si="32"/>
        <v>46.469248291571752</v>
      </c>
      <c r="F84" s="104">
        <f>F19*100/$B19</f>
        <v>0.91116173120728927</v>
      </c>
      <c r="G84" s="104">
        <f>G19*100/$B19</f>
        <v>16.970387243735765</v>
      </c>
      <c r="H84" s="11" t="s">
        <v>70</v>
      </c>
      <c r="I84" s="17" t="s">
        <v>70</v>
      </c>
      <c r="J84" s="17" t="s">
        <v>70</v>
      </c>
      <c r="K84" s="17" t="s">
        <v>70</v>
      </c>
      <c r="L84" s="17" t="s">
        <v>70</v>
      </c>
      <c r="M84" s="17" t="s">
        <v>70</v>
      </c>
    </row>
    <row r="85" spans="1:13" s="94" customFormat="1" ht="14.5" customHeight="1">
      <c r="A85" s="40" t="s">
        <v>12</v>
      </c>
      <c r="B85" s="20">
        <v>100</v>
      </c>
      <c r="C85" s="105" t="s">
        <v>81</v>
      </c>
      <c r="D85" s="105" t="s">
        <v>81</v>
      </c>
      <c r="E85" s="105" t="s">
        <v>81</v>
      </c>
      <c r="F85" s="105" t="s">
        <v>81</v>
      </c>
      <c r="G85" s="105" t="s">
        <v>81</v>
      </c>
      <c r="H85" s="20" t="s">
        <v>70</v>
      </c>
      <c r="I85" s="19" t="s">
        <v>70</v>
      </c>
      <c r="J85" s="19" t="s">
        <v>70</v>
      </c>
      <c r="K85" s="19" t="s">
        <v>70</v>
      </c>
      <c r="L85" s="19" t="s">
        <v>70</v>
      </c>
      <c r="M85" s="19" t="s">
        <v>70</v>
      </c>
    </row>
    <row r="86" spans="1:13" s="94" customFormat="1" ht="14.5" customHeight="1">
      <c r="A86" s="109" t="s">
        <v>41</v>
      </c>
      <c r="B86" s="11">
        <f t="shared" ref="B86:G86" si="33">B21*100/$B21</f>
        <v>100</v>
      </c>
      <c r="C86" s="62">
        <f t="shared" si="33"/>
        <v>5.6891647271786914</v>
      </c>
      <c r="D86" s="62">
        <f t="shared" si="33"/>
        <v>59.813809154383243</v>
      </c>
      <c r="E86" s="62">
        <f t="shared" si="33"/>
        <v>16.498577708818207</v>
      </c>
      <c r="F86" s="62">
        <f t="shared" si="33"/>
        <v>3.1549004396172742</v>
      </c>
      <c r="G86" s="62">
        <f t="shared" si="33"/>
        <v>13.835014222911818</v>
      </c>
      <c r="H86" s="11">
        <f t="shared" ref="H86:M86" si="34">H21*100/$H21</f>
        <v>100</v>
      </c>
      <c r="I86" s="104">
        <f t="shared" si="34"/>
        <v>38.064516129032256</v>
      </c>
      <c r="J86" s="104">
        <f t="shared" si="34"/>
        <v>3.5483870967741935</v>
      </c>
      <c r="K86" s="104">
        <f t="shared" si="34"/>
        <v>10.32258064516129</v>
      </c>
      <c r="L86" s="104">
        <f t="shared" si="34"/>
        <v>7.419354838709677</v>
      </c>
      <c r="M86" s="104">
        <f t="shared" si="34"/>
        <v>40.645161290322584</v>
      </c>
    </row>
    <row r="87" spans="1:13" s="94" customFormat="1" ht="14.5" customHeight="1">
      <c r="A87" s="40" t="s">
        <v>13</v>
      </c>
      <c r="B87" s="20">
        <v>100</v>
      </c>
      <c r="C87" s="105" t="s">
        <v>81</v>
      </c>
      <c r="D87" s="105" t="s">
        <v>81</v>
      </c>
      <c r="E87" s="105" t="s">
        <v>81</v>
      </c>
      <c r="F87" s="105" t="s">
        <v>81</v>
      </c>
      <c r="G87" s="105" t="s">
        <v>81</v>
      </c>
      <c r="H87" s="20" t="s">
        <v>70</v>
      </c>
      <c r="I87" s="19" t="s">
        <v>70</v>
      </c>
      <c r="J87" s="19" t="s">
        <v>70</v>
      </c>
      <c r="K87" s="19" t="s">
        <v>70</v>
      </c>
      <c r="L87" s="19" t="s">
        <v>70</v>
      </c>
      <c r="M87" s="19" t="s">
        <v>70</v>
      </c>
    </row>
    <row r="88" spans="1:13" s="94" customFormat="1" ht="14.5" customHeight="1">
      <c r="A88" s="39" t="s">
        <v>14</v>
      </c>
      <c r="B88" s="11">
        <f>B23*100/$B23</f>
        <v>100</v>
      </c>
      <c r="C88" s="11" t="s">
        <v>70</v>
      </c>
      <c r="D88" s="104">
        <f t="shared" ref="D88:E92" si="35">D23*100/$B23</f>
        <v>73.406193078324222</v>
      </c>
      <c r="E88" s="104">
        <f t="shared" si="35"/>
        <v>9.8360655737704921</v>
      </c>
      <c r="F88" s="11" t="s">
        <v>70</v>
      </c>
      <c r="G88" s="104">
        <f>G23*100/$B23</f>
        <v>9.6539162112932608</v>
      </c>
      <c r="H88" s="11" t="s">
        <v>70</v>
      </c>
      <c r="I88" s="17" t="s">
        <v>70</v>
      </c>
      <c r="J88" s="17" t="s">
        <v>70</v>
      </c>
      <c r="K88" s="17" t="s">
        <v>70</v>
      </c>
      <c r="L88" s="17" t="s">
        <v>70</v>
      </c>
      <c r="M88" s="17" t="s">
        <v>70</v>
      </c>
    </row>
    <row r="89" spans="1:13" s="94" customFormat="1" ht="14.5" customHeight="1">
      <c r="A89" s="40" t="s">
        <v>15</v>
      </c>
      <c r="B89" s="20">
        <f>B24*100/$B24</f>
        <v>100</v>
      </c>
      <c r="C89" s="105">
        <f>C24*100/$B24</f>
        <v>5.5437100213219619</v>
      </c>
      <c r="D89" s="105">
        <f t="shared" si="35"/>
        <v>58.742004264392321</v>
      </c>
      <c r="E89" s="105">
        <f t="shared" si="35"/>
        <v>15.671641791044776</v>
      </c>
      <c r="F89" s="105">
        <f>F24*100/$B24</f>
        <v>5.9701492537313436</v>
      </c>
      <c r="G89" s="105">
        <f>G24*100/$B24</f>
        <v>14.072494669509595</v>
      </c>
      <c r="H89" s="20" t="s">
        <v>70</v>
      </c>
      <c r="I89" s="19" t="s">
        <v>70</v>
      </c>
      <c r="J89" s="19" t="s">
        <v>70</v>
      </c>
      <c r="K89" s="19" t="s">
        <v>70</v>
      </c>
      <c r="L89" s="19" t="s">
        <v>70</v>
      </c>
      <c r="M89" s="19" t="s">
        <v>70</v>
      </c>
    </row>
    <row r="90" spans="1:13" s="94" customFormat="1" ht="14.5" customHeight="1">
      <c r="A90" s="39" t="s">
        <v>16</v>
      </c>
      <c r="B90" s="11">
        <f>B25*100/$B25</f>
        <v>100</v>
      </c>
      <c r="C90" s="104">
        <f>C25*100/$B25</f>
        <v>8.2304526748971192</v>
      </c>
      <c r="D90" s="104">
        <f t="shared" si="35"/>
        <v>61.152263374485599</v>
      </c>
      <c r="E90" s="104">
        <f t="shared" si="35"/>
        <v>12.674897119341564</v>
      </c>
      <c r="F90" s="104">
        <f>F25*100/$B25</f>
        <v>3.0452674897119341</v>
      </c>
      <c r="G90" s="104">
        <f>G25*100/$B25</f>
        <v>14.897119341563785</v>
      </c>
      <c r="H90" s="11" t="s">
        <v>70</v>
      </c>
      <c r="I90" s="17" t="s">
        <v>70</v>
      </c>
      <c r="J90" s="17" t="s">
        <v>70</v>
      </c>
      <c r="K90" s="17" t="s">
        <v>70</v>
      </c>
      <c r="L90" s="17" t="s">
        <v>70</v>
      </c>
      <c r="M90" s="17" t="s">
        <v>70</v>
      </c>
    </row>
    <row r="91" spans="1:13" s="94" customFormat="1" ht="14.5" customHeight="1">
      <c r="A91" s="40" t="s">
        <v>17</v>
      </c>
      <c r="B91" s="20">
        <f>B26*100/$B26</f>
        <v>100</v>
      </c>
      <c r="C91" s="105">
        <f>C26*100/$B26</f>
        <v>4.8</v>
      </c>
      <c r="D91" s="105">
        <f t="shared" si="35"/>
        <v>53.333333333333336</v>
      </c>
      <c r="E91" s="105">
        <f t="shared" si="35"/>
        <v>20.8</v>
      </c>
      <c r="F91" s="105">
        <f>F26*100/$B26</f>
        <v>4.2666666666666666</v>
      </c>
      <c r="G91" s="105">
        <f>G26*100/$B26</f>
        <v>16.8</v>
      </c>
      <c r="H91" s="20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</row>
    <row r="92" spans="1:13" s="94" customFormat="1" ht="14.5" customHeight="1">
      <c r="A92" s="39" t="s">
        <v>18</v>
      </c>
      <c r="B92" s="11">
        <f>B27*100/$B27</f>
        <v>100</v>
      </c>
      <c r="C92" s="62">
        <f>C27*100/$B27</f>
        <v>6.3291139240506329</v>
      </c>
      <c r="D92" s="62">
        <f t="shared" si="35"/>
        <v>52.658227848101269</v>
      </c>
      <c r="E92" s="62">
        <f t="shared" si="35"/>
        <v>25.949367088607595</v>
      </c>
      <c r="F92" s="62">
        <f>F27*100/$B27</f>
        <v>1.6455696202531647</v>
      </c>
      <c r="G92" s="62">
        <f>G27*100/$B27</f>
        <v>13.417721518987342</v>
      </c>
      <c r="H92" s="11" t="s">
        <v>70</v>
      </c>
      <c r="I92" s="17" t="s">
        <v>70</v>
      </c>
      <c r="J92" s="17" t="s">
        <v>70</v>
      </c>
      <c r="K92" s="17" t="s">
        <v>70</v>
      </c>
      <c r="L92" s="17" t="s">
        <v>70</v>
      </c>
      <c r="M92" s="17" t="s">
        <v>70</v>
      </c>
    </row>
    <row r="93" spans="1:13" s="94" customFormat="1" ht="14.5" customHeight="1">
      <c r="A93" s="67"/>
      <c r="B93" s="271">
        <v>2015</v>
      </c>
      <c r="C93" s="271"/>
      <c r="D93" s="271"/>
      <c r="E93" s="271"/>
      <c r="F93" s="271"/>
      <c r="G93" s="271"/>
      <c r="H93" s="271">
        <v>2015</v>
      </c>
      <c r="I93" s="271"/>
      <c r="J93" s="271"/>
      <c r="K93" s="271"/>
      <c r="L93" s="271"/>
      <c r="M93" s="271"/>
    </row>
    <row r="94" spans="1:13" s="94" customFormat="1" ht="14.5" customHeight="1">
      <c r="A94" s="21" t="s">
        <v>30</v>
      </c>
      <c r="B94" s="17">
        <f t="shared" ref="B94:G98" si="36">B29*100/$B29</f>
        <v>100</v>
      </c>
      <c r="C94" s="104">
        <f t="shared" si="36"/>
        <v>6.4287506271951829</v>
      </c>
      <c r="D94" s="104">
        <f t="shared" si="36"/>
        <v>41.877822378324133</v>
      </c>
      <c r="E94" s="104">
        <f t="shared" si="36"/>
        <v>34.947315604616158</v>
      </c>
      <c r="F94" s="104">
        <f t="shared" si="36"/>
        <v>4.6036126442548921</v>
      </c>
      <c r="G94" s="104">
        <f t="shared" si="36"/>
        <v>12.142498745609634</v>
      </c>
      <c r="H94" s="17">
        <f t="shared" ref="H94:M95" si="37">H29*100/$H29</f>
        <v>100</v>
      </c>
      <c r="I94" s="104">
        <f t="shared" si="37"/>
        <v>26.86489306207616</v>
      </c>
      <c r="J94" s="104">
        <f t="shared" si="37"/>
        <v>9.8591549295774641</v>
      </c>
      <c r="K94" s="104">
        <f t="shared" si="37"/>
        <v>17.788210745957226</v>
      </c>
      <c r="L94" s="104">
        <f t="shared" si="37"/>
        <v>8.9723526343244657</v>
      </c>
      <c r="M94" s="104">
        <f t="shared" si="37"/>
        <v>36.515388628064684</v>
      </c>
    </row>
    <row r="95" spans="1:13" s="94" customFormat="1" ht="14.5" customHeight="1">
      <c r="A95" s="18" t="s">
        <v>19</v>
      </c>
      <c r="B95" s="20">
        <f t="shared" si="36"/>
        <v>100</v>
      </c>
      <c r="C95" s="106">
        <f t="shared" si="36"/>
        <v>6.3760169791298198</v>
      </c>
      <c r="D95" s="106">
        <f t="shared" si="36"/>
        <v>34.860275910859571</v>
      </c>
      <c r="E95" s="106">
        <f t="shared" si="36"/>
        <v>42.739653342766182</v>
      </c>
      <c r="F95" s="106">
        <f t="shared" si="36"/>
        <v>4.9345596038203041</v>
      </c>
      <c r="G95" s="105">
        <f t="shared" si="36"/>
        <v>11.089494163424124</v>
      </c>
      <c r="H95" s="19">
        <f t="shared" si="37"/>
        <v>100</v>
      </c>
      <c r="I95" s="105">
        <f t="shared" si="37"/>
        <v>25.817923186344238</v>
      </c>
      <c r="J95" s="105">
        <f t="shared" si="37"/>
        <v>10.668563300142248</v>
      </c>
      <c r="K95" s="105">
        <f t="shared" si="37"/>
        <v>18.847795163584639</v>
      </c>
      <c r="L95" s="105">
        <f t="shared" si="37"/>
        <v>5.6899004267425317</v>
      </c>
      <c r="M95" s="105">
        <f t="shared" si="37"/>
        <v>38.975817923186341</v>
      </c>
    </row>
    <row r="96" spans="1:13" s="94" customFormat="1" ht="14.5" customHeight="1">
      <c r="A96" s="39" t="s">
        <v>3</v>
      </c>
      <c r="B96" s="11">
        <f t="shared" si="36"/>
        <v>100</v>
      </c>
      <c r="C96" s="104">
        <f t="shared" si="36"/>
        <v>6.3706563706563708</v>
      </c>
      <c r="D96" s="104">
        <f t="shared" si="36"/>
        <v>47.393822393822397</v>
      </c>
      <c r="E96" s="104">
        <f t="shared" si="36"/>
        <v>36.100386100386103</v>
      </c>
      <c r="F96" s="104">
        <f t="shared" si="36"/>
        <v>1.1583011583011582</v>
      </c>
      <c r="G96" s="104">
        <f t="shared" si="36"/>
        <v>8.9768339768339764</v>
      </c>
      <c r="H96" s="11">
        <f t="shared" ref="H96:H104" si="38">H31*100/$H31</f>
        <v>100</v>
      </c>
      <c r="I96" s="71" t="s">
        <v>70</v>
      </c>
      <c r="J96" s="71" t="s">
        <v>70</v>
      </c>
      <c r="K96" s="71" t="s">
        <v>70</v>
      </c>
      <c r="L96" s="71" t="s">
        <v>70</v>
      </c>
      <c r="M96" s="71" t="s">
        <v>70</v>
      </c>
    </row>
    <row r="97" spans="1:13" s="94" customFormat="1" ht="14.5" customHeight="1">
      <c r="A97" s="40" t="s">
        <v>4</v>
      </c>
      <c r="B97" s="20">
        <f t="shared" si="36"/>
        <v>100</v>
      </c>
      <c r="C97" s="105">
        <f t="shared" si="36"/>
        <v>9.0361445783132535</v>
      </c>
      <c r="D97" s="105">
        <f t="shared" si="36"/>
        <v>41.365461847389561</v>
      </c>
      <c r="E97" s="105">
        <f t="shared" si="36"/>
        <v>22.690763052208837</v>
      </c>
      <c r="F97" s="105">
        <f t="shared" si="36"/>
        <v>7.0281124497991971</v>
      </c>
      <c r="G97" s="105">
        <f t="shared" si="36"/>
        <v>19.879518072289155</v>
      </c>
      <c r="H97" s="20">
        <f t="shared" si="38"/>
        <v>100</v>
      </c>
      <c r="I97" s="19" t="s">
        <v>70</v>
      </c>
      <c r="J97" s="19" t="s">
        <v>70</v>
      </c>
      <c r="K97" s="19" t="s">
        <v>70</v>
      </c>
      <c r="L97" s="19" t="s">
        <v>70</v>
      </c>
      <c r="M97" s="19" t="s">
        <v>70</v>
      </c>
    </row>
    <row r="98" spans="1:13" s="94" customFormat="1" ht="14.5" customHeight="1">
      <c r="A98" s="39" t="s">
        <v>5</v>
      </c>
      <c r="B98" s="11">
        <f t="shared" si="36"/>
        <v>100</v>
      </c>
      <c r="C98" s="104">
        <f t="shared" si="36"/>
        <v>6.8422481672549553</v>
      </c>
      <c r="D98" s="104">
        <f t="shared" si="36"/>
        <v>37.57806136301928</v>
      </c>
      <c r="E98" s="104">
        <f t="shared" si="36"/>
        <v>41.732283464566926</v>
      </c>
      <c r="F98" s="104">
        <f t="shared" si="36"/>
        <v>3.3668205267445019</v>
      </c>
      <c r="G98" s="104">
        <f t="shared" si="36"/>
        <v>10.480586478414336</v>
      </c>
      <c r="H98" s="11">
        <f t="shared" si="38"/>
        <v>100</v>
      </c>
      <c r="I98" s="17" t="s">
        <v>70</v>
      </c>
      <c r="J98" s="17" t="s">
        <v>70</v>
      </c>
      <c r="K98" s="17" t="s">
        <v>70</v>
      </c>
      <c r="L98" s="17" t="s">
        <v>70</v>
      </c>
      <c r="M98" s="17" t="s">
        <v>70</v>
      </c>
    </row>
    <row r="99" spans="1:13" s="94" customFormat="1" ht="14.5" customHeight="1">
      <c r="A99" s="40" t="s">
        <v>6</v>
      </c>
      <c r="B99" s="20">
        <f t="shared" ref="B99:E104" si="39">B34*100/$B34</f>
        <v>100</v>
      </c>
      <c r="C99" s="105">
        <f t="shared" si="39"/>
        <v>7.741935483870968</v>
      </c>
      <c r="D99" s="105">
        <f t="shared" si="39"/>
        <v>50.967741935483872</v>
      </c>
      <c r="E99" s="105">
        <f t="shared" si="39"/>
        <v>28.387096774193548</v>
      </c>
      <c r="F99" s="19" t="s">
        <v>70</v>
      </c>
      <c r="G99" s="19" t="s">
        <v>70</v>
      </c>
      <c r="H99" s="20">
        <f t="shared" si="38"/>
        <v>100</v>
      </c>
      <c r="I99" s="19" t="s">
        <v>70</v>
      </c>
      <c r="J99" s="19" t="s">
        <v>70</v>
      </c>
      <c r="K99" s="19" t="s">
        <v>70</v>
      </c>
      <c r="L99" s="19" t="s">
        <v>70</v>
      </c>
      <c r="M99" s="19" t="s">
        <v>70</v>
      </c>
    </row>
    <row r="100" spans="1:13" s="94" customFormat="1" ht="14.5" customHeight="1">
      <c r="A100" s="39" t="s">
        <v>7</v>
      </c>
      <c r="B100" s="11">
        <f t="shared" si="39"/>
        <v>100</v>
      </c>
      <c r="C100" s="104">
        <f t="shared" si="39"/>
        <v>6.2668960432538707</v>
      </c>
      <c r="D100" s="104">
        <f t="shared" si="39"/>
        <v>29.44212337183583</v>
      </c>
      <c r="E100" s="104">
        <f t="shared" si="39"/>
        <v>46.522487097566973</v>
      </c>
      <c r="F100" s="104">
        <f t="shared" ref="F100:G102" si="40">F35*100/$B35</f>
        <v>7.3973949373310397</v>
      </c>
      <c r="G100" s="104">
        <f t="shared" si="40"/>
        <v>10.371098550012288</v>
      </c>
      <c r="H100" s="11">
        <f t="shared" si="38"/>
        <v>100</v>
      </c>
      <c r="I100" s="17" t="s">
        <v>70</v>
      </c>
      <c r="J100" s="17" t="s">
        <v>70</v>
      </c>
      <c r="K100" s="17" t="s">
        <v>70</v>
      </c>
      <c r="L100" s="17" t="s">
        <v>70</v>
      </c>
      <c r="M100" s="17" t="s">
        <v>70</v>
      </c>
    </row>
    <row r="101" spans="1:13" s="94" customFormat="1" ht="14.5" customHeight="1">
      <c r="A101" s="40" t="s">
        <v>8</v>
      </c>
      <c r="B101" s="20">
        <f t="shared" si="39"/>
        <v>100</v>
      </c>
      <c r="C101" s="105">
        <f t="shared" si="39"/>
        <v>7.7881619937694708</v>
      </c>
      <c r="D101" s="105">
        <f t="shared" si="39"/>
        <v>36.137071651090345</v>
      </c>
      <c r="E101" s="105">
        <f t="shared" si="39"/>
        <v>39.252336448598129</v>
      </c>
      <c r="F101" s="105">
        <f t="shared" si="40"/>
        <v>7.4766355140186915</v>
      </c>
      <c r="G101" s="105">
        <f t="shared" si="40"/>
        <v>9.3457943925233646</v>
      </c>
      <c r="H101" s="20">
        <f t="shared" si="38"/>
        <v>100</v>
      </c>
      <c r="I101" s="19" t="s">
        <v>70</v>
      </c>
      <c r="J101" s="19" t="s">
        <v>70</v>
      </c>
      <c r="K101" s="19" t="s">
        <v>70</v>
      </c>
      <c r="L101" s="19" t="s">
        <v>70</v>
      </c>
      <c r="M101" s="19" t="s">
        <v>70</v>
      </c>
    </row>
    <row r="102" spans="1:13" s="94" customFormat="1" ht="14.5" customHeight="1">
      <c r="A102" s="39" t="s">
        <v>9</v>
      </c>
      <c r="B102" s="11">
        <f t="shared" si="39"/>
        <v>100</v>
      </c>
      <c r="C102" s="104">
        <f t="shared" si="39"/>
        <v>7.4074074074074074</v>
      </c>
      <c r="D102" s="104">
        <f t="shared" si="39"/>
        <v>33.333333333333336</v>
      </c>
      <c r="E102" s="104">
        <f t="shared" si="39"/>
        <v>32.098765432098766</v>
      </c>
      <c r="F102" s="104">
        <f t="shared" si="40"/>
        <v>18.518518518518519</v>
      </c>
      <c r="G102" s="104">
        <f t="shared" si="40"/>
        <v>8.6419753086419746</v>
      </c>
      <c r="H102" s="11">
        <f t="shared" si="38"/>
        <v>100</v>
      </c>
      <c r="I102" s="17" t="s">
        <v>70</v>
      </c>
      <c r="J102" s="17" t="s">
        <v>70</v>
      </c>
      <c r="K102" s="17" t="s">
        <v>70</v>
      </c>
      <c r="L102" s="17" t="s">
        <v>70</v>
      </c>
      <c r="M102" s="17" t="s">
        <v>70</v>
      </c>
    </row>
    <row r="103" spans="1:13" s="94" customFormat="1" ht="14.5" customHeight="1">
      <c r="A103" s="40" t="s">
        <v>10</v>
      </c>
      <c r="B103" s="20">
        <f t="shared" si="39"/>
        <v>100</v>
      </c>
      <c r="C103" s="105">
        <f t="shared" si="39"/>
        <v>7.1895424836601309</v>
      </c>
      <c r="D103" s="105">
        <f t="shared" si="39"/>
        <v>24.183006535947712</v>
      </c>
      <c r="E103" s="105">
        <f t="shared" si="39"/>
        <v>64.052287581699346</v>
      </c>
      <c r="F103" s="19" t="s">
        <v>70</v>
      </c>
      <c r="G103" s="19" t="s">
        <v>70</v>
      </c>
      <c r="H103" s="20">
        <f t="shared" si="38"/>
        <v>100</v>
      </c>
      <c r="I103" s="19" t="s">
        <v>70</v>
      </c>
      <c r="J103" s="19" t="s">
        <v>70</v>
      </c>
      <c r="K103" s="19" t="s">
        <v>70</v>
      </c>
      <c r="L103" s="19" t="s">
        <v>70</v>
      </c>
      <c r="M103" s="19" t="s">
        <v>70</v>
      </c>
    </row>
    <row r="104" spans="1:13" s="94" customFormat="1" ht="14.5" customHeight="1">
      <c r="A104" s="39" t="s">
        <v>11</v>
      </c>
      <c r="B104" s="11">
        <f t="shared" si="39"/>
        <v>100</v>
      </c>
      <c r="C104" s="104">
        <f t="shared" si="39"/>
        <v>3.7347560975609757</v>
      </c>
      <c r="D104" s="104">
        <f t="shared" si="39"/>
        <v>30.792682926829269</v>
      </c>
      <c r="E104" s="104">
        <f t="shared" si="39"/>
        <v>47.408536585365852</v>
      </c>
      <c r="F104" s="104">
        <f>F39*100/$B39</f>
        <v>2.5914634146341462</v>
      </c>
      <c r="G104" s="104">
        <f>G39*100/$B39</f>
        <v>15.472560975609756</v>
      </c>
      <c r="H104" s="11">
        <f t="shared" si="38"/>
        <v>100</v>
      </c>
      <c r="I104" s="17" t="s">
        <v>70</v>
      </c>
      <c r="J104" s="17" t="s">
        <v>70</v>
      </c>
      <c r="K104" s="17" t="s">
        <v>70</v>
      </c>
      <c r="L104" s="17" t="s">
        <v>70</v>
      </c>
      <c r="M104" s="17" t="s">
        <v>70</v>
      </c>
    </row>
    <row r="105" spans="1:13" s="94" customFormat="1" ht="14.5" customHeight="1">
      <c r="A105" s="40" t="s">
        <v>12</v>
      </c>
      <c r="B105" s="20">
        <v>100</v>
      </c>
      <c r="C105" s="19" t="s">
        <v>81</v>
      </c>
      <c r="D105" s="19" t="s">
        <v>81</v>
      </c>
      <c r="E105" s="19" t="s">
        <v>81</v>
      </c>
      <c r="F105" s="19" t="s">
        <v>81</v>
      </c>
      <c r="G105" s="19" t="s">
        <v>81</v>
      </c>
      <c r="H105" s="20">
        <v>100</v>
      </c>
      <c r="I105" s="19" t="s">
        <v>70</v>
      </c>
      <c r="J105" s="19" t="s">
        <v>70</v>
      </c>
      <c r="K105" s="19" t="s">
        <v>70</v>
      </c>
      <c r="L105" s="19" t="s">
        <v>70</v>
      </c>
      <c r="M105" s="19" t="s">
        <v>70</v>
      </c>
    </row>
    <row r="106" spans="1:13" s="94" customFormat="1" ht="14.5" customHeight="1">
      <c r="A106" s="109" t="s">
        <v>41</v>
      </c>
      <c r="B106" s="11">
        <f t="shared" ref="B106:G106" si="41">B41*100/$B41</f>
        <v>100</v>
      </c>
      <c r="C106" s="62">
        <f t="shared" si="41"/>
        <v>6.557377049180328</v>
      </c>
      <c r="D106" s="62">
        <f t="shared" si="41"/>
        <v>58.994823123382226</v>
      </c>
      <c r="E106" s="62">
        <f t="shared" si="41"/>
        <v>15.940465918895599</v>
      </c>
      <c r="F106" s="62">
        <f t="shared" si="41"/>
        <v>3.7963761863675582</v>
      </c>
      <c r="G106" s="62">
        <f t="shared" si="41"/>
        <v>14.710957722174289</v>
      </c>
      <c r="H106" s="11">
        <f t="shared" ref="H106:M106" si="42">H41*100/$H41</f>
        <v>100</v>
      </c>
      <c r="I106" s="104">
        <f t="shared" si="42"/>
        <v>29.74559686888454</v>
      </c>
      <c r="J106" s="104">
        <f t="shared" si="42"/>
        <v>7.6320939334637963</v>
      </c>
      <c r="K106" s="104">
        <f t="shared" si="42"/>
        <v>14.87279843444227</v>
      </c>
      <c r="L106" s="104">
        <f t="shared" si="42"/>
        <v>18.003913894324853</v>
      </c>
      <c r="M106" s="104">
        <f t="shared" si="42"/>
        <v>29.74559686888454</v>
      </c>
    </row>
    <row r="107" spans="1:13" s="94" customFormat="1" ht="14.5" customHeight="1">
      <c r="A107" s="40" t="s">
        <v>13</v>
      </c>
      <c r="B107" s="20">
        <f t="shared" ref="B107:B112" si="43">B42*100/$B42</f>
        <v>100</v>
      </c>
      <c r="C107" s="19" t="s">
        <v>70</v>
      </c>
      <c r="D107" s="105">
        <f t="shared" ref="D107:E112" si="44">D42*100/$B42</f>
        <v>30.76923076923077</v>
      </c>
      <c r="E107" s="105">
        <f t="shared" si="44"/>
        <v>50</v>
      </c>
      <c r="F107" s="19" t="s">
        <v>70</v>
      </c>
      <c r="G107" s="19" t="s">
        <v>70</v>
      </c>
      <c r="H107" s="19">
        <f t="shared" ref="H107:H112" si="45">H42*100/$H42</f>
        <v>100</v>
      </c>
      <c r="I107" s="19" t="s">
        <v>70</v>
      </c>
      <c r="J107" s="19" t="s">
        <v>70</v>
      </c>
      <c r="K107" s="19" t="s">
        <v>70</v>
      </c>
      <c r="L107" s="19" t="s">
        <v>70</v>
      </c>
      <c r="M107" s="19" t="s">
        <v>70</v>
      </c>
    </row>
    <row r="108" spans="1:13" s="94" customFormat="1" ht="14.5" customHeight="1">
      <c r="A108" s="39" t="s">
        <v>14</v>
      </c>
      <c r="B108" s="11">
        <f t="shared" si="43"/>
        <v>100</v>
      </c>
      <c r="C108" s="17" t="s">
        <v>70</v>
      </c>
      <c r="D108" s="104">
        <f t="shared" si="44"/>
        <v>62.279293739967898</v>
      </c>
      <c r="E108" s="104">
        <f t="shared" si="44"/>
        <v>13.643659711075442</v>
      </c>
      <c r="F108" s="17" t="s">
        <v>70</v>
      </c>
      <c r="G108" s="17" t="s">
        <v>70</v>
      </c>
      <c r="H108" s="17">
        <f t="shared" si="45"/>
        <v>100</v>
      </c>
      <c r="I108" s="17" t="s">
        <v>70</v>
      </c>
      <c r="J108" s="17" t="s">
        <v>70</v>
      </c>
      <c r="K108" s="17" t="s">
        <v>70</v>
      </c>
      <c r="L108" s="17" t="s">
        <v>70</v>
      </c>
      <c r="M108" s="17" t="s">
        <v>70</v>
      </c>
    </row>
    <row r="109" spans="1:13" s="94" customFormat="1" ht="14.5" customHeight="1">
      <c r="A109" s="40" t="s">
        <v>15</v>
      </c>
      <c r="B109" s="20">
        <f t="shared" si="43"/>
        <v>100</v>
      </c>
      <c r="C109" s="105">
        <f>C44*100/$B44</f>
        <v>6.3374485596707819</v>
      </c>
      <c r="D109" s="105">
        <f t="shared" si="44"/>
        <v>62.55144032921811</v>
      </c>
      <c r="E109" s="105">
        <f t="shared" si="44"/>
        <v>9.7119341563786001</v>
      </c>
      <c r="F109" s="105">
        <f t="shared" ref="F109:G112" si="46">F44*100/$B44</f>
        <v>5.0205761316872426</v>
      </c>
      <c r="G109" s="105">
        <f t="shared" si="46"/>
        <v>16.378600823045268</v>
      </c>
      <c r="H109" s="19">
        <f t="shared" si="45"/>
        <v>100</v>
      </c>
      <c r="I109" s="19" t="s">
        <v>70</v>
      </c>
      <c r="J109" s="19" t="s">
        <v>70</v>
      </c>
      <c r="K109" s="19" t="s">
        <v>70</v>
      </c>
      <c r="L109" s="19" t="s">
        <v>70</v>
      </c>
      <c r="M109" s="19" t="s">
        <v>70</v>
      </c>
    </row>
    <row r="110" spans="1:13" s="94" customFormat="1" ht="14.5" customHeight="1">
      <c r="A110" s="39" t="s">
        <v>16</v>
      </c>
      <c r="B110" s="11">
        <f t="shared" si="43"/>
        <v>100</v>
      </c>
      <c r="C110" s="104">
        <f>C45*100/$B45</f>
        <v>8.2537517053205995</v>
      </c>
      <c r="D110" s="104">
        <f t="shared" si="44"/>
        <v>61.050477489768078</v>
      </c>
      <c r="E110" s="104">
        <f t="shared" si="44"/>
        <v>15.075034106412005</v>
      </c>
      <c r="F110" s="104">
        <f t="shared" si="46"/>
        <v>3.0013642564802181</v>
      </c>
      <c r="G110" s="104">
        <f t="shared" si="46"/>
        <v>12.619372442019099</v>
      </c>
      <c r="H110" s="17">
        <f t="shared" si="45"/>
        <v>100</v>
      </c>
      <c r="I110" s="17" t="s">
        <v>70</v>
      </c>
      <c r="J110" s="17" t="s">
        <v>70</v>
      </c>
      <c r="K110" s="17" t="s">
        <v>70</v>
      </c>
      <c r="L110" s="17" t="s">
        <v>70</v>
      </c>
      <c r="M110" s="17" t="s">
        <v>70</v>
      </c>
    </row>
    <row r="111" spans="1:13" s="94" customFormat="1" ht="14.5" customHeight="1">
      <c r="A111" s="40" t="s">
        <v>17</v>
      </c>
      <c r="B111" s="20">
        <f t="shared" si="43"/>
        <v>100</v>
      </c>
      <c r="C111" s="105">
        <f>C46*100/$B46</f>
        <v>4.1958041958041958</v>
      </c>
      <c r="D111" s="105">
        <f t="shared" si="44"/>
        <v>54.778554778554778</v>
      </c>
      <c r="E111" s="105">
        <f t="shared" si="44"/>
        <v>20.046620046620045</v>
      </c>
      <c r="F111" s="105">
        <f t="shared" si="46"/>
        <v>6.526806526806527</v>
      </c>
      <c r="G111" s="105">
        <f t="shared" si="46"/>
        <v>14.452214452214452</v>
      </c>
      <c r="H111" s="19">
        <f t="shared" si="45"/>
        <v>100</v>
      </c>
      <c r="I111" s="19" t="s">
        <v>70</v>
      </c>
      <c r="J111" s="19" t="s">
        <v>70</v>
      </c>
      <c r="K111" s="19" t="s">
        <v>70</v>
      </c>
      <c r="L111" s="19" t="s">
        <v>70</v>
      </c>
      <c r="M111" s="19" t="s">
        <v>70</v>
      </c>
    </row>
    <row r="112" spans="1:13" s="94" customFormat="1" ht="14.5" customHeight="1">
      <c r="A112" s="39" t="s">
        <v>18</v>
      </c>
      <c r="B112" s="11">
        <f t="shared" si="43"/>
        <v>100</v>
      </c>
      <c r="C112" s="62">
        <f>C47*100/$B47</f>
        <v>6.6134549600912198</v>
      </c>
      <c r="D112" s="62">
        <f t="shared" si="44"/>
        <v>51.197263397947552</v>
      </c>
      <c r="E112" s="62">
        <f t="shared" si="44"/>
        <v>24.629418472063854</v>
      </c>
      <c r="F112" s="62">
        <f t="shared" si="46"/>
        <v>1.5963511972633979</v>
      </c>
      <c r="G112" s="62">
        <f t="shared" si="46"/>
        <v>15.963511972633979</v>
      </c>
      <c r="H112" s="17">
        <f t="shared" si="45"/>
        <v>100</v>
      </c>
      <c r="I112" s="17" t="s">
        <v>70</v>
      </c>
      <c r="J112" s="17" t="s">
        <v>70</v>
      </c>
      <c r="K112" s="17" t="s">
        <v>70</v>
      </c>
      <c r="L112" s="17" t="s">
        <v>70</v>
      </c>
      <c r="M112" s="17" t="s">
        <v>70</v>
      </c>
    </row>
    <row r="113" spans="1:13" s="94" customFormat="1" ht="14.5" customHeight="1">
      <c r="A113" s="67"/>
      <c r="B113" s="271" t="s">
        <v>42</v>
      </c>
      <c r="C113" s="271"/>
      <c r="D113" s="271"/>
      <c r="E113" s="271"/>
      <c r="F113" s="271"/>
      <c r="G113" s="271"/>
      <c r="H113" s="271" t="s">
        <v>42</v>
      </c>
      <c r="I113" s="271"/>
      <c r="J113" s="271"/>
      <c r="K113" s="271"/>
      <c r="L113" s="271"/>
      <c r="M113" s="271"/>
    </row>
    <row r="114" spans="1:13" s="94" customFormat="1" ht="14.5" customHeight="1">
      <c r="A114" s="21" t="s">
        <v>30</v>
      </c>
      <c r="B114" s="159" t="s">
        <v>140</v>
      </c>
      <c r="C114" s="87">
        <f t="shared" ref="C114:M129" si="47">C94-C74</f>
        <v>-0.55529963863371989</v>
      </c>
      <c r="D114" s="87">
        <f t="shared" si="47"/>
        <v>-2.5397706617918629</v>
      </c>
      <c r="E114" s="87">
        <f t="shared" si="47"/>
        <v>1.178989521161995</v>
      </c>
      <c r="F114" s="87">
        <f t="shared" si="47"/>
        <v>0.20535261525537507</v>
      </c>
      <c r="G114" s="87">
        <f t="shared" si="47"/>
        <v>1.7107281640082164</v>
      </c>
      <c r="H114" s="159" t="s">
        <v>140</v>
      </c>
      <c r="I114" s="87">
        <f t="shared" si="47"/>
        <v>1.0128564868475642</v>
      </c>
      <c r="J114" s="87">
        <f t="shared" si="47"/>
        <v>3.2091133668176965</v>
      </c>
      <c r="K114" s="87">
        <f t="shared" si="47"/>
        <v>2.6593661906787549</v>
      </c>
      <c r="L114" s="87">
        <f t="shared" si="47"/>
        <v>4.1510725013236343</v>
      </c>
      <c r="M114" s="87">
        <f t="shared" si="47"/>
        <v>-11.03240854566765</v>
      </c>
    </row>
    <row r="115" spans="1:13" s="94" customFormat="1" ht="14.5" customHeight="1">
      <c r="A115" s="18" t="s">
        <v>19</v>
      </c>
      <c r="B115" s="66" t="s">
        <v>140</v>
      </c>
      <c r="C115" s="38">
        <f t="shared" si="47"/>
        <v>-0.81949021637737562</v>
      </c>
      <c r="D115" s="38">
        <f t="shared" si="47"/>
        <v>-2.5914615408778801</v>
      </c>
      <c r="E115" s="38">
        <f t="shared" si="47"/>
        <v>1.1578117609246021</v>
      </c>
      <c r="F115" s="38">
        <f t="shared" si="47"/>
        <v>0.23115490041560083</v>
      </c>
      <c r="G115" s="86">
        <f t="shared" si="47"/>
        <v>2.4080854820154425</v>
      </c>
      <c r="H115" s="66" t="s">
        <v>140</v>
      </c>
      <c r="I115" s="38">
        <f t="shared" si="47"/>
        <v>4.2053811930631646</v>
      </c>
      <c r="J115" s="38">
        <f t="shared" si="47"/>
        <v>2.9417995823370964</v>
      </c>
      <c r="K115" s="38">
        <f t="shared" si="47"/>
        <v>2.050482733573439</v>
      </c>
      <c r="L115" s="38">
        <f t="shared" si="47"/>
        <v>1.7705275264065854</v>
      </c>
      <c r="M115" s="86">
        <f t="shared" si="47"/>
        <v>-10.968191035380286</v>
      </c>
    </row>
    <row r="116" spans="1:13" s="94" customFormat="1" ht="14.5" customHeight="1">
      <c r="A116" s="39" t="s">
        <v>3</v>
      </c>
      <c r="B116" s="110" t="s">
        <v>140</v>
      </c>
      <c r="C116" s="87">
        <f t="shared" si="47"/>
        <v>-1.2180829194293086</v>
      </c>
      <c r="D116" s="87">
        <f t="shared" si="47"/>
        <v>-3.6465692830441867</v>
      </c>
      <c r="E116" s="87">
        <f t="shared" si="47"/>
        <v>3.2974485238867146</v>
      </c>
      <c r="F116" s="87">
        <f t="shared" si="47"/>
        <v>-6.5689049777177155E-2</v>
      </c>
      <c r="G116" s="87">
        <f t="shared" si="47"/>
        <v>1.6328927283639638</v>
      </c>
      <c r="H116" s="110" t="s">
        <v>140</v>
      </c>
      <c r="I116" s="110" t="s">
        <v>70</v>
      </c>
      <c r="J116" s="110" t="s">
        <v>70</v>
      </c>
      <c r="K116" s="110" t="s">
        <v>70</v>
      </c>
      <c r="L116" s="110" t="s">
        <v>70</v>
      </c>
      <c r="M116" s="110" t="s">
        <v>70</v>
      </c>
    </row>
    <row r="117" spans="1:13" s="94" customFormat="1" ht="14.5" customHeight="1">
      <c r="A117" s="40" t="s">
        <v>4</v>
      </c>
      <c r="B117" s="66" t="s">
        <v>140</v>
      </c>
      <c r="C117" s="86">
        <f t="shared" si="47"/>
        <v>-0.43753963221306158</v>
      </c>
      <c r="D117" s="86">
        <f t="shared" si="47"/>
        <v>5.5759881631790336</v>
      </c>
      <c r="E117" s="86">
        <f t="shared" si="47"/>
        <v>-6.5723948425280057</v>
      </c>
      <c r="F117" s="86">
        <f t="shared" si="47"/>
        <v>2.3965335024307759</v>
      </c>
      <c r="G117" s="86">
        <f t="shared" si="47"/>
        <v>-0.96258719086873867</v>
      </c>
      <c r="H117" s="66" t="s">
        <v>140</v>
      </c>
      <c r="I117" s="66" t="s">
        <v>70</v>
      </c>
      <c r="J117" s="66" t="s">
        <v>70</v>
      </c>
      <c r="K117" s="66" t="s">
        <v>70</v>
      </c>
      <c r="L117" s="66" t="s">
        <v>70</v>
      </c>
      <c r="M117" s="66" t="s">
        <v>70</v>
      </c>
    </row>
    <row r="118" spans="1:13" s="94" customFormat="1" ht="14.5" customHeight="1">
      <c r="A118" s="39" t="s">
        <v>5</v>
      </c>
      <c r="B118" s="110" t="s">
        <v>140</v>
      </c>
      <c r="C118" s="87">
        <f t="shared" si="47"/>
        <v>-0.68426568837282442</v>
      </c>
      <c r="D118" s="87">
        <f t="shared" si="47"/>
        <v>-3.1335363106037093</v>
      </c>
      <c r="E118" s="87">
        <f t="shared" si="47"/>
        <v>0.37066868523062624</v>
      </c>
      <c r="F118" s="87">
        <f t="shared" si="47"/>
        <v>-5.4322134904488895E-2</v>
      </c>
      <c r="G118" s="87">
        <f t="shared" si="47"/>
        <v>3.501455448650395</v>
      </c>
      <c r="H118" s="110" t="s">
        <v>140</v>
      </c>
      <c r="I118" s="110" t="s">
        <v>70</v>
      </c>
      <c r="J118" s="110" t="s">
        <v>70</v>
      </c>
      <c r="K118" s="110" t="s">
        <v>70</v>
      </c>
      <c r="L118" s="110" t="s">
        <v>70</v>
      </c>
      <c r="M118" s="110" t="s">
        <v>70</v>
      </c>
    </row>
    <row r="119" spans="1:13" s="94" customFormat="1" ht="14.5" customHeight="1">
      <c r="A119" s="40" t="s">
        <v>6</v>
      </c>
      <c r="B119" s="66" t="s">
        <v>140</v>
      </c>
      <c r="C119" s="86">
        <f t="shared" si="47"/>
        <v>-0.95371669004207504</v>
      </c>
      <c r="D119" s="86">
        <f t="shared" si="47"/>
        <v>18.359046283309958</v>
      </c>
      <c r="E119" s="86">
        <f t="shared" si="47"/>
        <v>-4.2215988779803659</v>
      </c>
      <c r="F119" s="66" t="s">
        <v>70</v>
      </c>
      <c r="G119" s="66" t="s">
        <v>70</v>
      </c>
      <c r="H119" s="66" t="s">
        <v>140</v>
      </c>
      <c r="I119" s="66" t="s">
        <v>70</v>
      </c>
      <c r="J119" s="66" t="s">
        <v>70</v>
      </c>
      <c r="K119" s="66" t="s">
        <v>70</v>
      </c>
      <c r="L119" s="66" t="s">
        <v>70</v>
      </c>
      <c r="M119" s="66" t="s">
        <v>70</v>
      </c>
    </row>
    <row r="120" spans="1:13" s="94" customFormat="1" ht="14.5" customHeight="1">
      <c r="A120" s="39" t="s">
        <v>7</v>
      </c>
      <c r="B120" s="110" t="s">
        <v>140</v>
      </c>
      <c r="C120" s="87">
        <f t="shared" si="47"/>
        <v>-1.5387990991246889</v>
      </c>
      <c r="D120" s="87">
        <f t="shared" si="47"/>
        <v>-3.4221982362043697</v>
      </c>
      <c r="E120" s="87">
        <f t="shared" si="47"/>
        <v>1.8323698446356502</v>
      </c>
      <c r="F120" s="87">
        <f t="shared" si="47"/>
        <v>-0.475301880089396</v>
      </c>
      <c r="G120" s="87">
        <f t="shared" si="47"/>
        <v>3.6039293707828071</v>
      </c>
      <c r="H120" s="110" t="s">
        <v>140</v>
      </c>
      <c r="I120" s="110" t="s">
        <v>70</v>
      </c>
      <c r="J120" s="110" t="s">
        <v>70</v>
      </c>
      <c r="K120" s="110" t="s">
        <v>70</v>
      </c>
      <c r="L120" s="110" t="s">
        <v>70</v>
      </c>
      <c r="M120" s="110" t="s">
        <v>70</v>
      </c>
    </row>
    <row r="121" spans="1:13" s="94" customFormat="1" ht="14.5" customHeight="1">
      <c r="A121" s="40" t="s">
        <v>8</v>
      </c>
      <c r="B121" s="66" t="s">
        <v>140</v>
      </c>
      <c r="C121" s="86">
        <f t="shared" si="47"/>
        <v>-0.69398086337338682</v>
      </c>
      <c r="D121" s="86">
        <f t="shared" si="47"/>
        <v>3.994214508233199</v>
      </c>
      <c r="E121" s="86">
        <f t="shared" si="47"/>
        <v>-4.497663551401871</v>
      </c>
      <c r="F121" s="86">
        <f t="shared" si="47"/>
        <v>-4.5769359145527373</v>
      </c>
      <c r="G121" s="86">
        <f t="shared" si="47"/>
        <v>5.7743658210947935</v>
      </c>
      <c r="H121" s="66" t="s">
        <v>140</v>
      </c>
      <c r="I121" s="66" t="s">
        <v>70</v>
      </c>
      <c r="J121" s="66" t="s">
        <v>70</v>
      </c>
      <c r="K121" s="66" t="s">
        <v>70</v>
      </c>
      <c r="L121" s="66" t="s">
        <v>70</v>
      </c>
      <c r="M121" s="66" t="s">
        <v>70</v>
      </c>
    </row>
    <row r="122" spans="1:13" s="94" customFormat="1" ht="14.5" customHeight="1">
      <c r="A122" s="39" t="s">
        <v>9</v>
      </c>
      <c r="B122" s="110" t="s">
        <v>140</v>
      </c>
      <c r="C122" s="110" t="s">
        <v>70</v>
      </c>
      <c r="D122" s="87">
        <f t="shared" si="47"/>
        <v>-0.952380952380949</v>
      </c>
      <c r="E122" s="87">
        <f t="shared" si="47"/>
        <v>3.5273368606701929</v>
      </c>
      <c r="F122" s="110" t="s">
        <v>70</v>
      </c>
      <c r="G122" s="87">
        <f t="shared" si="47"/>
        <v>-19.929453262786598</v>
      </c>
      <c r="H122" s="110" t="s">
        <v>140</v>
      </c>
      <c r="I122" s="110" t="s">
        <v>70</v>
      </c>
      <c r="J122" s="110" t="s">
        <v>70</v>
      </c>
      <c r="K122" s="110" t="s">
        <v>70</v>
      </c>
      <c r="L122" s="110" t="s">
        <v>70</v>
      </c>
      <c r="M122" s="110" t="s">
        <v>70</v>
      </c>
    </row>
    <row r="123" spans="1:13" s="94" customFormat="1" ht="14.5" customHeight="1">
      <c r="A123" s="40" t="s">
        <v>10</v>
      </c>
      <c r="B123" s="66" t="s">
        <v>140</v>
      </c>
      <c r="C123" s="86">
        <f t="shared" si="47"/>
        <v>2.3702653752263956</v>
      </c>
      <c r="D123" s="86">
        <f t="shared" si="47"/>
        <v>-9.5519332230884331</v>
      </c>
      <c r="E123" s="86">
        <f t="shared" si="47"/>
        <v>6.2209622804945255</v>
      </c>
      <c r="F123" s="66" t="s">
        <v>70</v>
      </c>
      <c r="G123" s="66" t="s">
        <v>70</v>
      </c>
      <c r="H123" s="66" t="s">
        <v>140</v>
      </c>
      <c r="I123" s="66" t="s">
        <v>70</v>
      </c>
      <c r="J123" s="66" t="s">
        <v>70</v>
      </c>
      <c r="K123" s="66" t="s">
        <v>70</v>
      </c>
      <c r="L123" s="66" t="s">
        <v>70</v>
      </c>
      <c r="M123" s="66" t="s">
        <v>70</v>
      </c>
    </row>
    <row r="124" spans="1:13" s="94" customFormat="1" ht="14.5" customHeight="1">
      <c r="A124" s="39" t="s">
        <v>11</v>
      </c>
      <c r="B124" s="110" t="s">
        <v>140</v>
      </c>
      <c r="C124" s="87">
        <f t="shared" si="47"/>
        <v>1.0012709039391079</v>
      </c>
      <c r="D124" s="87">
        <f t="shared" si="47"/>
        <v>-2.1230346130340543</v>
      </c>
      <c r="E124" s="87">
        <f t="shared" si="47"/>
        <v>0.93928829379409962</v>
      </c>
      <c r="F124" s="87">
        <f t="shared" si="47"/>
        <v>1.6803016834268569</v>
      </c>
      <c r="G124" s="87">
        <f t="shared" si="47"/>
        <v>-1.4978262681260084</v>
      </c>
      <c r="H124" s="110" t="s">
        <v>140</v>
      </c>
      <c r="I124" s="110" t="s">
        <v>70</v>
      </c>
      <c r="J124" s="110" t="s">
        <v>70</v>
      </c>
      <c r="K124" s="110" t="s">
        <v>70</v>
      </c>
      <c r="L124" s="110" t="s">
        <v>70</v>
      </c>
      <c r="M124" s="110" t="s">
        <v>70</v>
      </c>
    </row>
    <row r="125" spans="1:13" s="94" customFormat="1" ht="14.5" customHeight="1">
      <c r="A125" s="40" t="s">
        <v>12</v>
      </c>
      <c r="B125" s="66" t="s">
        <v>140</v>
      </c>
      <c r="C125" s="66" t="s">
        <v>70</v>
      </c>
      <c r="D125" s="66" t="s">
        <v>70</v>
      </c>
      <c r="E125" s="66" t="s">
        <v>70</v>
      </c>
      <c r="F125" s="66" t="s">
        <v>70</v>
      </c>
      <c r="G125" s="66" t="s">
        <v>70</v>
      </c>
      <c r="H125" s="66" t="s">
        <v>140</v>
      </c>
      <c r="I125" s="66" t="s">
        <v>70</v>
      </c>
      <c r="J125" s="66" t="s">
        <v>70</v>
      </c>
      <c r="K125" s="66" t="s">
        <v>70</v>
      </c>
      <c r="L125" s="66" t="s">
        <v>70</v>
      </c>
      <c r="M125" s="66" t="s">
        <v>70</v>
      </c>
    </row>
    <row r="126" spans="1:13" s="94" customFormat="1" ht="14.5" customHeight="1">
      <c r="A126" s="109" t="s">
        <v>41</v>
      </c>
      <c r="B126" s="110" t="s">
        <v>140</v>
      </c>
      <c r="C126" s="87">
        <f t="shared" si="47"/>
        <v>0.86821232200163667</v>
      </c>
      <c r="D126" s="87">
        <f t="shared" si="47"/>
        <v>-0.81898603100101752</v>
      </c>
      <c r="E126" s="87">
        <f t="shared" si="47"/>
        <v>-0.55811178992260757</v>
      </c>
      <c r="F126" s="87">
        <f t="shared" si="47"/>
        <v>0.64147574675028407</v>
      </c>
      <c r="G126" s="87">
        <f t="shared" si="47"/>
        <v>0.87594349926247084</v>
      </c>
      <c r="H126" s="110" t="s">
        <v>140</v>
      </c>
      <c r="I126" s="87">
        <f t="shared" si="47"/>
        <v>-8.318919260147716</v>
      </c>
      <c r="J126" s="87">
        <f t="shared" si="47"/>
        <v>4.0837068366896023</v>
      </c>
      <c r="K126" s="87">
        <f t="shared" si="47"/>
        <v>4.5502177892809801</v>
      </c>
      <c r="L126" s="87">
        <f t="shared" si="47"/>
        <v>10.584559055615177</v>
      </c>
      <c r="M126" s="87">
        <f t="shared" si="47"/>
        <v>-10.899564421438043</v>
      </c>
    </row>
    <row r="127" spans="1:13" s="94" customFormat="1" ht="14.5" customHeight="1">
      <c r="A127" s="40" t="s">
        <v>13</v>
      </c>
      <c r="B127" s="66" t="s">
        <v>140</v>
      </c>
      <c r="C127" s="66" t="s">
        <v>70</v>
      </c>
      <c r="D127" s="66" t="s">
        <v>70</v>
      </c>
      <c r="E127" s="66" t="s">
        <v>70</v>
      </c>
      <c r="F127" s="66" t="s">
        <v>70</v>
      </c>
      <c r="G127" s="66" t="s">
        <v>70</v>
      </c>
      <c r="H127" s="66" t="s">
        <v>140</v>
      </c>
      <c r="I127" s="66" t="s">
        <v>70</v>
      </c>
      <c r="J127" s="66" t="s">
        <v>70</v>
      </c>
      <c r="K127" s="66" t="s">
        <v>70</v>
      </c>
      <c r="L127" s="66" t="s">
        <v>70</v>
      </c>
      <c r="M127" s="66" t="s">
        <v>70</v>
      </c>
    </row>
    <row r="128" spans="1:13" s="94" customFormat="1" ht="14.5" customHeight="1">
      <c r="A128" s="39" t="s">
        <v>14</v>
      </c>
      <c r="B128" s="110" t="s">
        <v>140</v>
      </c>
      <c r="C128" s="110" t="s">
        <v>70</v>
      </c>
      <c r="D128" s="87">
        <f t="shared" si="47"/>
        <v>-11.126899338356324</v>
      </c>
      <c r="E128" s="87">
        <f t="shared" si="47"/>
        <v>3.8075941373049496</v>
      </c>
      <c r="F128" s="110" t="s">
        <v>70</v>
      </c>
      <c r="G128" s="110" t="s">
        <v>70</v>
      </c>
      <c r="H128" s="110" t="s">
        <v>140</v>
      </c>
      <c r="I128" s="110" t="s">
        <v>70</v>
      </c>
      <c r="J128" s="110" t="s">
        <v>70</v>
      </c>
      <c r="K128" s="110" t="s">
        <v>70</v>
      </c>
      <c r="L128" s="110" t="s">
        <v>70</v>
      </c>
      <c r="M128" s="110" t="s">
        <v>70</v>
      </c>
    </row>
    <row r="129" spans="1:13" s="94" customFormat="1" ht="14.5" customHeight="1">
      <c r="A129" s="40" t="s">
        <v>15</v>
      </c>
      <c r="B129" s="66" t="s">
        <v>140</v>
      </c>
      <c r="C129" s="86">
        <f t="shared" si="47"/>
        <v>0.79373853834882002</v>
      </c>
      <c r="D129" s="86">
        <f t="shared" si="47"/>
        <v>3.809436064825789</v>
      </c>
      <c r="E129" s="86">
        <f t="shared" si="47"/>
        <v>-5.9597076346661755</v>
      </c>
      <c r="F129" s="86">
        <f t="shared" si="47"/>
        <v>-0.94957312204410105</v>
      </c>
      <c r="G129" s="86">
        <f t="shared" si="47"/>
        <v>2.3061061535356728</v>
      </c>
      <c r="H129" s="66" t="s">
        <v>140</v>
      </c>
      <c r="I129" s="66" t="s">
        <v>70</v>
      </c>
      <c r="J129" s="66" t="s">
        <v>70</v>
      </c>
      <c r="K129" s="66" t="s">
        <v>70</v>
      </c>
      <c r="L129" s="66" t="s">
        <v>70</v>
      </c>
      <c r="M129" s="66" t="s">
        <v>70</v>
      </c>
    </row>
    <row r="130" spans="1:13" s="94" customFormat="1" ht="14.5" customHeight="1">
      <c r="A130" s="39" t="s">
        <v>16</v>
      </c>
      <c r="B130" s="110" t="s">
        <v>140</v>
      </c>
      <c r="C130" s="87">
        <f t="shared" ref="C130:G132" si="48">C110-C90</f>
        <v>2.329903042348036E-2</v>
      </c>
      <c r="D130" s="87">
        <f t="shared" si="48"/>
        <v>-0.10178588471752192</v>
      </c>
      <c r="E130" s="87">
        <f t="shared" si="48"/>
        <v>2.4001369870704412</v>
      </c>
      <c r="F130" s="87">
        <f t="shared" si="48"/>
        <v>-4.3903233231715966E-2</v>
      </c>
      <c r="G130" s="87">
        <f t="shared" si="48"/>
        <v>-2.2777468995446863</v>
      </c>
      <c r="H130" s="110" t="s">
        <v>140</v>
      </c>
      <c r="I130" s="110" t="s">
        <v>70</v>
      </c>
      <c r="J130" s="110" t="s">
        <v>70</v>
      </c>
      <c r="K130" s="110" t="s">
        <v>70</v>
      </c>
      <c r="L130" s="110" t="s">
        <v>70</v>
      </c>
      <c r="M130" s="110" t="s">
        <v>70</v>
      </c>
    </row>
    <row r="131" spans="1:13" s="94" customFormat="1" ht="14.5" customHeight="1">
      <c r="A131" s="40" t="s">
        <v>17</v>
      </c>
      <c r="B131" s="66" t="s">
        <v>140</v>
      </c>
      <c r="C131" s="86">
        <f t="shared" si="48"/>
        <v>-0.60419580419580399</v>
      </c>
      <c r="D131" s="86">
        <f t="shared" si="48"/>
        <v>1.445221445221442</v>
      </c>
      <c r="E131" s="86">
        <f t="shared" si="48"/>
        <v>-0.75337995337995523</v>
      </c>
      <c r="F131" s="86">
        <f t="shared" si="48"/>
        <v>2.2601398601398603</v>
      </c>
      <c r="G131" s="86">
        <f t="shared" si="48"/>
        <v>-2.3477855477855485</v>
      </c>
      <c r="H131" s="66" t="s">
        <v>140</v>
      </c>
      <c r="I131" s="66" t="s">
        <v>70</v>
      </c>
      <c r="J131" s="66" t="s">
        <v>70</v>
      </c>
      <c r="K131" s="66" t="s">
        <v>70</v>
      </c>
      <c r="L131" s="66" t="s">
        <v>70</v>
      </c>
      <c r="M131" s="66" t="s">
        <v>70</v>
      </c>
    </row>
    <row r="132" spans="1:13" s="94" customFormat="1" ht="14.5" customHeight="1">
      <c r="A132" s="39" t="s">
        <v>18</v>
      </c>
      <c r="B132" s="110" t="s">
        <v>140</v>
      </c>
      <c r="C132" s="87">
        <f t="shared" si="48"/>
        <v>0.28434103604058691</v>
      </c>
      <c r="D132" s="87">
        <f t="shared" si="48"/>
        <v>-1.4609644501537176</v>
      </c>
      <c r="E132" s="87">
        <f t="shared" si="48"/>
        <v>-1.3199486165437406</v>
      </c>
      <c r="F132" s="87">
        <f t="shared" si="48"/>
        <v>-4.9218422989766752E-2</v>
      </c>
      <c r="G132" s="87">
        <f t="shared" si="48"/>
        <v>2.5457904536466369</v>
      </c>
      <c r="H132" s="110" t="s">
        <v>140</v>
      </c>
      <c r="I132" s="110" t="s">
        <v>70</v>
      </c>
      <c r="J132" s="110" t="s">
        <v>70</v>
      </c>
      <c r="K132" s="110" t="s">
        <v>70</v>
      </c>
      <c r="L132" s="110" t="s">
        <v>70</v>
      </c>
      <c r="M132" s="110" t="s">
        <v>70</v>
      </c>
    </row>
    <row r="133" spans="1:13" s="94" customFormat="1" ht="20.149999999999999" customHeight="1">
      <c r="A133" s="273" t="s">
        <v>144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D21" sqref="D21"/>
    </sheetView>
  </sheetViews>
  <sheetFormatPr baseColWidth="10" defaultColWidth="10.81640625" defaultRowHeight="11.5"/>
  <cols>
    <col min="1" max="1" width="24" style="9" customWidth="1"/>
    <col min="2" max="13" width="10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95" t="s">
        <v>107</v>
      </c>
      <c r="B3" s="95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4.5" customHeight="1"/>
    <row r="5" spans="1:13" s="34" customFormat="1" ht="14.5" customHeight="1">
      <c r="A5" s="265" t="s">
        <v>74</v>
      </c>
      <c r="B5" s="233" t="s">
        <v>20</v>
      </c>
      <c r="C5" s="250" t="s">
        <v>151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s="34" customFormat="1" ht="20.149999999999999" customHeight="1">
      <c r="A6" s="234"/>
      <c r="B6" s="234"/>
      <c r="C6" s="44" t="s">
        <v>51</v>
      </c>
      <c r="D6" s="44" t="s">
        <v>149</v>
      </c>
      <c r="E6" s="44" t="s">
        <v>150</v>
      </c>
      <c r="F6" s="44" t="s">
        <v>152</v>
      </c>
      <c r="G6" s="44" t="s">
        <v>153</v>
      </c>
      <c r="H6" s="44" t="s">
        <v>154</v>
      </c>
      <c r="I6" s="44" t="s">
        <v>155</v>
      </c>
      <c r="J6" s="45" t="s">
        <v>156</v>
      </c>
      <c r="K6" s="45" t="s">
        <v>157</v>
      </c>
      <c r="L6" s="45" t="s">
        <v>158</v>
      </c>
      <c r="M6" s="45" t="s">
        <v>71</v>
      </c>
    </row>
    <row r="7" spans="1:13" ht="14.5" customHeight="1">
      <c r="A7" s="23"/>
      <c r="B7" s="271">
        <v>2011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ht="14.5" customHeight="1">
      <c r="A8" s="21" t="s">
        <v>20</v>
      </c>
      <c r="B8" s="17">
        <f>SUM(C8:M8)</f>
        <v>439398</v>
      </c>
      <c r="C8" s="17">
        <f>SUM(C9:C15)</f>
        <v>10128</v>
      </c>
      <c r="D8" s="17">
        <f t="shared" ref="D8:M8" si="0">SUM(D9:D15)</f>
        <v>45180</v>
      </c>
      <c r="E8" s="17">
        <f t="shared" si="0"/>
        <v>50301</v>
      </c>
      <c r="F8" s="17">
        <f t="shared" si="0"/>
        <v>47378</v>
      </c>
      <c r="G8" s="17">
        <f t="shared" si="0"/>
        <v>48514</v>
      </c>
      <c r="H8" s="17">
        <f t="shared" si="0"/>
        <v>58971</v>
      </c>
      <c r="I8" s="17">
        <f t="shared" si="0"/>
        <v>64698</v>
      </c>
      <c r="J8" s="17">
        <f t="shared" si="0"/>
        <v>62647</v>
      </c>
      <c r="K8" s="17">
        <f t="shared" si="0"/>
        <v>42220</v>
      </c>
      <c r="L8" s="17">
        <f t="shared" si="0"/>
        <v>8838</v>
      </c>
      <c r="M8" s="17">
        <f t="shared" si="0"/>
        <v>523</v>
      </c>
    </row>
    <row r="9" spans="1:13" ht="14.5" customHeight="1">
      <c r="A9" s="18" t="s">
        <v>21</v>
      </c>
      <c r="B9" s="20">
        <f t="shared" ref="B9:B11" si="1">SUM(C9:M9)</f>
        <v>147981</v>
      </c>
      <c r="C9" s="20">
        <v>2812</v>
      </c>
      <c r="D9" s="20">
        <v>14018</v>
      </c>
      <c r="E9" s="20">
        <v>15219</v>
      </c>
      <c r="F9" s="20">
        <v>14624</v>
      </c>
      <c r="G9" s="20">
        <v>15628</v>
      </c>
      <c r="H9" s="20">
        <v>20478</v>
      </c>
      <c r="I9" s="20">
        <v>23133</v>
      </c>
      <c r="J9" s="20">
        <v>23038</v>
      </c>
      <c r="K9" s="20">
        <v>16042</v>
      </c>
      <c r="L9" s="20">
        <v>2915</v>
      </c>
      <c r="M9" s="20">
        <v>74</v>
      </c>
    </row>
    <row r="10" spans="1:13" ht="14.5" customHeight="1">
      <c r="A10" s="16" t="s">
        <v>53</v>
      </c>
      <c r="B10" s="11">
        <f t="shared" si="1"/>
        <v>71821</v>
      </c>
      <c r="C10" s="11">
        <v>1857</v>
      </c>
      <c r="D10" s="11">
        <v>7036</v>
      </c>
      <c r="E10" s="11">
        <v>7734</v>
      </c>
      <c r="F10" s="11">
        <v>7670</v>
      </c>
      <c r="G10" s="11">
        <v>8219</v>
      </c>
      <c r="H10" s="11">
        <v>9722</v>
      </c>
      <c r="I10" s="11">
        <v>10650</v>
      </c>
      <c r="J10" s="11">
        <v>10343</v>
      </c>
      <c r="K10" s="11">
        <v>7027</v>
      </c>
      <c r="L10" s="11">
        <v>1507</v>
      </c>
      <c r="M10" s="11">
        <v>56</v>
      </c>
    </row>
    <row r="11" spans="1:13" ht="14.5" customHeight="1">
      <c r="A11" s="18" t="s">
        <v>118</v>
      </c>
      <c r="B11" s="20">
        <f t="shared" si="1"/>
        <v>81463</v>
      </c>
      <c r="C11" s="20">
        <v>2088</v>
      </c>
      <c r="D11" s="20">
        <v>8620</v>
      </c>
      <c r="E11" s="20">
        <v>9020</v>
      </c>
      <c r="F11" s="20">
        <v>9469</v>
      </c>
      <c r="G11" s="20">
        <v>9730</v>
      </c>
      <c r="H11" s="20">
        <v>10569</v>
      </c>
      <c r="I11" s="20">
        <v>11398</v>
      </c>
      <c r="J11" s="20">
        <v>11866</v>
      </c>
      <c r="K11" s="20">
        <v>7306</v>
      </c>
      <c r="L11" s="20">
        <v>1326</v>
      </c>
      <c r="M11" s="20">
        <v>71</v>
      </c>
    </row>
    <row r="12" spans="1:13" ht="14.5" customHeight="1">
      <c r="A12" s="109" t="s">
        <v>54</v>
      </c>
      <c r="B12" s="11">
        <f t="shared" ref="B12:B15" si="2">SUM(C12:M12)</f>
        <v>22142</v>
      </c>
      <c r="C12" s="11">
        <v>525</v>
      </c>
      <c r="D12" s="11">
        <v>2335</v>
      </c>
      <c r="E12" s="11">
        <v>2597</v>
      </c>
      <c r="F12" s="11">
        <v>2349</v>
      </c>
      <c r="G12" s="11">
        <v>2484</v>
      </c>
      <c r="H12" s="11">
        <v>2911</v>
      </c>
      <c r="I12" s="11">
        <v>3214</v>
      </c>
      <c r="J12" s="11">
        <v>3058</v>
      </c>
      <c r="K12" s="11">
        <v>2145</v>
      </c>
      <c r="L12" s="11">
        <v>506</v>
      </c>
      <c r="M12" s="11">
        <v>18</v>
      </c>
    </row>
    <row r="13" spans="1:13" ht="14.5" customHeight="1">
      <c r="A13" s="18" t="s">
        <v>119</v>
      </c>
      <c r="B13" s="20">
        <f t="shared" si="2"/>
        <v>43890</v>
      </c>
      <c r="C13" s="20">
        <v>971</v>
      </c>
      <c r="D13" s="20">
        <v>4638</v>
      </c>
      <c r="E13" s="20">
        <v>5509</v>
      </c>
      <c r="F13" s="20">
        <v>4641</v>
      </c>
      <c r="G13" s="20">
        <v>4568</v>
      </c>
      <c r="H13" s="20">
        <v>5922</v>
      </c>
      <c r="I13" s="20">
        <v>6593</v>
      </c>
      <c r="J13" s="20">
        <v>5837</v>
      </c>
      <c r="K13" s="20">
        <v>4101</v>
      </c>
      <c r="L13" s="20">
        <v>1035</v>
      </c>
      <c r="M13" s="20">
        <v>75</v>
      </c>
    </row>
    <row r="14" spans="1:13" ht="14.5" customHeight="1">
      <c r="A14" s="16" t="s">
        <v>55</v>
      </c>
      <c r="B14" s="11">
        <f t="shared" si="2"/>
        <v>12414</v>
      </c>
      <c r="C14" s="11">
        <v>207</v>
      </c>
      <c r="D14" s="11">
        <v>1343</v>
      </c>
      <c r="E14" s="11">
        <v>1418</v>
      </c>
      <c r="F14" s="11">
        <v>1410</v>
      </c>
      <c r="G14" s="11">
        <v>1493</v>
      </c>
      <c r="H14" s="11">
        <v>1559</v>
      </c>
      <c r="I14" s="11">
        <v>1857</v>
      </c>
      <c r="J14" s="11">
        <v>1747</v>
      </c>
      <c r="K14" s="11">
        <v>1129</v>
      </c>
      <c r="L14" s="11">
        <v>241</v>
      </c>
      <c r="M14" s="11">
        <v>10</v>
      </c>
    </row>
    <row r="15" spans="1:13" ht="14.5" customHeight="1">
      <c r="A15" s="18" t="s">
        <v>22</v>
      </c>
      <c r="B15" s="20">
        <f t="shared" si="2"/>
        <v>59687</v>
      </c>
      <c r="C15" s="20">
        <v>1668</v>
      </c>
      <c r="D15" s="20">
        <v>7190</v>
      </c>
      <c r="E15" s="20">
        <v>8804</v>
      </c>
      <c r="F15" s="20">
        <v>7215</v>
      </c>
      <c r="G15" s="20">
        <v>6392</v>
      </c>
      <c r="H15" s="20">
        <v>7810</v>
      </c>
      <c r="I15" s="20">
        <v>7853</v>
      </c>
      <c r="J15" s="20">
        <v>6758</v>
      </c>
      <c r="K15" s="20">
        <v>4470</v>
      </c>
      <c r="L15" s="20">
        <v>1308</v>
      </c>
      <c r="M15" s="20">
        <v>219</v>
      </c>
    </row>
    <row r="16" spans="1:13" ht="14.5" customHeight="1">
      <c r="A16" s="23"/>
      <c r="B16" s="271">
        <v>2015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</row>
    <row r="17" spans="1:13" ht="14.5" customHeight="1">
      <c r="A17" s="21" t="s">
        <v>20</v>
      </c>
      <c r="B17" s="17">
        <f>SUM(C17:M17)</f>
        <v>549913</v>
      </c>
      <c r="C17" s="17">
        <f>SUM(C18:C24)</f>
        <v>15027</v>
      </c>
      <c r="D17" s="17">
        <f t="shared" ref="D17:M17" si="3">SUM(D18:D24)</f>
        <v>53841</v>
      </c>
      <c r="E17" s="17">
        <f t="shared" si="3"/>
        <v>73823</v>
      </c>
      <c r="F17" s="17">
        <f t="shared" si="3"/>
        <v>58883</v>
      </c>
      <c r="G17" s="17">
        <f t="shared" si="3"/>
        <v>61455</v>
      </c>
      <c r="H17" s="17">
        <f t="shared" si="3"/>
        <v>62463</v>
      </c>
      <c r="I17" s="17">
        <f t="shared" si="3"/>
        <v>70028</v>
      </c>
      <c r="J17" s="17">
        <f t="shared" si="3"/>
        <v>67928</v>
      </c>
      <c r="K17" s="17">
        <f t="shared" si="3"/>
        <v>61951</v>
      </c>
      <c r="L17" s="17">
        <f t="shared" si="3"/>
        <v>23197</v>
      </c>
      <c r="M17" s="17">
        <f t="shared" si="3"/>
        <v>1317</v>
      </c>
    </row>
    <row r="18" spans="1:13" ht="14.5" customHeight="1">
      <c r="A18" s="18" t="s">
        <v>21</v>
      </c>
      <c r="B18" s="20">
        <f>SUM(C18:M18)</f>
        <v>187413</v>
      </c>
      <c r="C18" s="20">
        <v>4176</v>
      </c>
      <c r="D18" s="20">
        <v>17615</v>
      </c>
      <c r="E18" s="20">
        <v>23509</v>
      </c>
      <c r="F18" s="20">
        <v>18822</v>
      </c>
      <c r="G18" s="20">
        <v>20190</v>
      </c>
      <c r="H18" s="20">
        <v>21276</v>
      </c>
      <c r="I18" s="20">
        <v>25241</v>
      </c>
      <c r="J18" s="20">
        <v>25022</v>
      </c>
      <c r="K18" s="20">
        <v>23362</v>
      </c>
      <c r="L18" s="20">
        <v>7919</v>
      </c>
      <c r="M18" s="20">
        <v>281</v>
      </c>
    </row>
    <row r="19" spans="1:13" ht="14.5" customHeight="1">
      <c r="A19" s="16" t="s">
        <v>53</v>
      </c>
      <c r="B19" s="11">
        <f t="shared" ref="B19:B24" si="4">SUM(C19:M19)</f>
        <v>86351</v>
      </c>
      <c r="C19" s="11">
        <v>2282</v>
      </c>
      <c r="D19" s="11">
        <v>7766</v>
      </c>
      <c r="E19" s="11">
        <v>10672</v>
      </c>
      <c r="F19" s="11">
        <v>8790</v>
      </c>
      <c r="G19" s="11">
        <v>9867</v>
      </c>
      <c r="H19" s="11">
        <v>10310</v>
      </c>
      <c r="I19" s="11">
        <v>11402</v>
      </c>
      <c r="J19" s="11">
        <v>11141</v>
      </c>
      <c r="K19" s="11">
        <v>9998</v>
      </c>
      <c r="L19" s="11">
        <v>3933</v>
      </c>
      <c r="M19" s="11">
        <v>190</v>
      </c>
    </row>
    <row r="20" spans="1:13" ht="14.5" customHeight="1">
      <c r="A20" s="18" t="s">
        <v>118</v>
      </c>
      <c r="B20" s="20">
        <f t="shared" si="4"/>
        <v>98384</v>
      </c>
      <c r="C20" s="20">
        <v>3186</v>
      </c>
      <c r="D20" s="20">
        <v>9967</v>
      </c>
      <c r="E20" s="20">
        <v>11414</v>
      </c>
      <c r="F20" s="20">
        <v>9705</v>
      </c>
      <c r="G20" s="20">
        <v>12134</v>
      </c>
      <c r="H20" s="20">
        <v>12136</v>
      </c>
      <c r="I20" s="20">
        <v>12276</v>
      </c>
      <c r="J20" s="20">
        <v>11885</v>
      </c>
      <c r="K20" s="20">
        <v>11566</v>
      </c>
      <c r="L20" s="20">
        <v>3896</v>
      </c>
      <c r="M20" s="20">
        <v>219</v>
      </c>
    </row>
    <row r="21" spans="1:13" ht="14.5" customHeight="1">
      <c r="A21" s="109" t="s">
        <v>54</v>
      </c>
      <c r="B21" s="11">
        <f t="shared" si="4"/>
        <v>28025</v>
      </c>
      <c r="C21" s="11">
        <v>858</v>
      </c>
      <c r="D21" s="11">
        <v>2808</v>
      </c>
      <c r="E21" s="11">
        <v>4033</v>
      </c>
      <c r="F21" s="11">
        <v>3099</v>
      </c>
      <c r="G21" s="11">
        <v>3089</v>
      </c>
      <c r="H21" s="11">
        <v>3072</v>
      </c>
      <c r="I21" s="11">
        <v>3372</v>
      </c>
      <c r="J21" s="11">
        <v>3318</v>
      </c>
      <c r="K21" s="11">
        <v>3024</v>
      </c>
      <c r="L21" s="11">
        <v>1300</v>
      </c>
      <c r="M21" s="11">
        <v>52</v>
      </c>
    </row>
    <row r="22" spans="1:13" ht="14.5" customHeight="1">
      <c r="A22" s="18" t="s">
        <v>119</v>
      </c>
      <c r="B22" s="20">
        <f t="shared" si="4"/>
        <v>53169</v>
      </c>
      <c r="C22" s="20">
        <v>1474</v>
      </c>
      <c r="D22" s="20">
        <v>5029</v>
      </c>
      <c r="E22" s="20">
        <v>8214</v>
      </c>
      <c r="F22" s="20">
        <v>6236</v>
      </c>
      <c r="G22" s="20">
        <v>5474</v>
      </c>
      <c r="H22" s="20">
        <v>5606</v>
      </c>
      <c r="I22" s="20">
        <v>6596</v>
      </c>
      <c r="J22" s="20">
        <v>6304</v>
      </c>
      <c r="K22" s="20">
        <v>5564</v>
      </c>
      <c r="L22" s="20">
        <v>2494</v>
      </c>
      <c r="M22" s="20">
        <v>178</v>
      </c>
    </row>
    <row r="23" spans="1:13" ht="14.5" customHeight="1">
      <c r="A23" s="16" t="s">
        <v>55</v>
      </c>
      <c r="B23" s="11">
        <f t="shared" si="4"/>
        <v>15944</v>
      </c>
      <c r="C23" s="11">
        <v>367</v>
      </c>
      <c r="D23" s="11">
        <v>1617</v>
      </c>
      <c r="E23" s="11">
        <v>2220</v>
      </c>
      <c r="F23" s="11">
        <v>1670</v>
      </c>
      <c r="G23" s="11">
        <v>1837</v>
      </c>
      <c r="H23" s="11">
        <v>1837</v>
      </c>
      <c r="I23" s="11">
        <v>1886</v>
      </c>
      <c r="J23" s="11">
        <v>2019</v>
      </c>
      <c r="K23" s="11">
        <v>1758</v>
      </c>
      <c r="L23" s="11">
        <v>706</v>
      </c>
      <c r="M23" s="11">
        <v>27</v>
      </c>
    </row>
    <row r="24" spans="1:13" ht="14.5" customHeight="1">
      <c r="A24" s="18" t="s">
        <v>22</v>
      </c>
      <c r="B24" s="20">
        <f t="shared" si="4"/>
        <v>80627</v>
      </c>
      <c r="C24" s="20">
        <v>2684</v>
      </c>
      <c r="D24" s="20">
        <v>9039</v>
      </c>
      <c r="E24" s="20">
        <v>13761</v>
      </c>
      <c r="F24" s="20">
        <v>10561</v>
      </c>
      <c r="G24" s="20">
        <v>8864</v>
      </c>
      <c r="H24" s="20">
        <v>8226</v>
      </c>
      <c r="I24" s="20">
        <v>9255</v>
      </c>
      <c r="J24" s="20">
        <v>8239</v>
      </c>
      <c r="K24" s="20">
        <v>6679</v>
      </c>
      <c r="L24" s="20">
        <v>2949</v>
      </c>
      <c r="M24" s="20">
        <v>370</v>
      </c>
    </row>
    <row r="25" spans="1:13" ht="14.5" customHeight="1">
      <c r="A25" s="23"/>
      <c r="B25" s="271" t="s">
        <v>42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4.5" customHeight="1">
      <c r="A26" s="21" t="s">
        <v>20</v>
      </c>
      <c r="B26" s="35">
        <f t="shared" ref="B26:M26" si="5">B17-B8</f>
        <v>110515</v>
      </c>
      <c r="C26" s="35">
        <f t="shared" si="5"/>
        <v>4899</v>
      </c>
      <c r="D26" s="35">
        <f t="shared" si="5"/>
        <v>8661</v>
      </c>
      <c r="E26" s="35">
        <f t="shared" si="5"/>
        <v>23522</v>
      </c>
      <c r="F26" s="35">
        <f t="shared" si="5"/>
        <v>11505</v>
      </c>
      <c r="G26" s="35">
        <f t="shared" si="5"/>
        <v>12941</v>
      </c>
      <c r="H26" s="35">
        <f t="shared" si="5"/>
        <v>3492</v>
      </c>
      <c r="I26" s="35">
        <f t="shared" si="5"/>
        <v>5330</v>
      </c>
      <c r="J26" s="35">
        <f t="shared" si="5"/>
        <v>5281</v>
      </c>
      <c r="K26" s="35">
        <f t="shared" si="5"/>
        <v>19731</v>
      </c>
      <c r="L26" s="35">
        <f t="shared" si="5"/>
        <v>14359</v>
      </c>
      <c r="M26" s="35">
        <f t="shared" si="5"/>
        <v>794</v>
      </c>
    </row>
    <row r="27" spans="1:13" ht="14.5" customHeight="1">
      <c r="A27" s="18" t="s">
        <v>21</v>
      </c>
      <c r="B27" s="36">
        <f t="shared" ref="B27:M27" si="6">B18-B9</f>
        <v>39432</v>
      </c>
      <c r="C27" s="36">
        <f t="shared" si="6"/>
        <v>1364</v>
      </c>
      <c r="D27" s="36">
        <f t="shared" si="6"/>
        <v>3597</v>
      </c>
      <c r="E27" s="36">
        <f t="shared" si="6"/>
        <v>8290</v>
      </c>
      <c r="F27" s="36">
        <f t="shared" si="6"/>
        <v>4198</v>
      </c>
      <c r="G27" s="36">
        <f t="shared" si="6"/>
        <v>4562</v>
      </c>
      <c r="H27" s="36">
        <f t="shared" si="6"/>
        <v>798</v>
      </c>
      <c r="I27" s="36">
        <f t="shared" si="6"/>
        <v>2108</v>
      </c>
      <c r="J27" s="36">
        <f t="shared" si="6"/>
        <v>1984</v>
      </c>
      <c r="K27" s="36">
        <f t="shared" si="6"/>
        <v>7320</v>
      </c>
      <c r="L27" s="36">
        <f t="shared" si="6"/>
        <v>5004</v>
      </c>
      <c r="M27" s="66">
        <f t="shared" si="6"/>
        <v>207</v>
      </c>
    </row>
    <row r="28" spans="1:13" ht="14.5" customHeight="1">
      <c r="A28" s="16" t="s">
        <v>53</v>
      </c>
      <c r="B28" s="65">
        <f t="shared" ref="B28:M28" si="7">B19-B10</f>
        <v>14530</v>
      </c>
      <c r="C28" s="65">
        <f t="shared" si="7"/>
        <v>425</v>
      </c>
      <c r="D28" s="65">
        <f t="shared" si="7"/>
        <v>730</v>
      </c>
      <c r="E28" s="65">
        <f t="shared" si="7"/>
        <v>2938</v>
      </c>
      <c r="F28" s="65">
        <f t="shared" si="7"/>
        <v>1120</v>
      </c>
      <c r="G28" s="65">
        <f t="shared" si="7"/>
        <v>1648</v>
      </c>
      <c r="H28" s="65">
        <f t="shared" si="7"/>
        <v>588</v>
      </c>
      <c r="I28" s="65">
        <f t="shared" si="7"/>
        <v>752</v>
      </c>
      <c r="J28" s="65">
        <f t="shared" si="7"/>
        <v>798</v>
      </c>
      <c r="K28" s="65">
        <f t="shared" si="7"/>
        <v>2971</v>
      </c>
      <c r="L28" s="65">
        <f t="shared" si="7"/>
        <v>2426</v>
      </c>
      <c r="M28" s="65">
        <f t="shared" si="7"/>
        <v>134</v>
      </c>
    </row>
    <row r="29" spans="1:13" ht="14.5" customHeight="1">
      <c r="A29" s="18" t="s">
        <v>118</v>
      </c>
      <c r="B29" s="36">
        <f t="shared" ref="B29:B32" si="8">SUM(C29:M29)</f>
        <v>16921</v>
      </c>
      <c r="C29" s="36">
        <f t="shared" ref="C29:M29" si="9">C20-C11</f>
        <v>1098</v>
      </c>
      <c r="D29" s="36">
        <f t="shared" si="9"/>
        <v>1347</v>
      </c>
      <c r="E29" s="36">
        <f t="shared" si="9"/>
        <v>2394</v>
      </c>
      <c r="F29" s="36">
        <f t="shared" si="9"/>
        <v>236</v>
      </c>
      <c r="G29" s="36">
        <f t="shared" si="9"/>
        <v>2404</v>
      </c>
      <c r="H29" s="36">
        <f t="shared" si="9"/>
        <v>1567</v>
      </c>
      <c r="I29" s="36">
        <f t="shared" si="9"/>
        <v>878</v>
      </c>
      <c r="J29" s="36">
        <f t="shared" si="9"/>
        <v>19</v>
      </c>
      <c r="K29" s="36">
        <f t="shared" si="9"/>
        <v>4260</v>
      </c>
      <c r="L29" s="36">
        <f t="shared" si="9"/>
        <v>2570</v>
      </c>
      <c r="M29" s="66">
        <f t="shared" si="9"/>
        <v>148</v>
      </c>
    </row>
    <row r="30" spans="1:13" ht="14.5" customHeight="1">
      <c r="A30" s="109" t="s">
        <v>54</v>
      </c>
      <c r="B30" s="65">
        <f t="shared" si="8"/>
        <v>5883</v>
      </c>
      <c r="C30" s="65">
        <f t="shared" ref="C30:M30" si="10">C21-C12</f>
        <v>333</v>
      </c>
      <c r="D30" s="65">
        <f t="shared" si="10"/>
        <v>473</v>
      </c>
      <c r="E30" s="65">
        <f t="shared" si="10"/>
        <v>1436</v>
      </c>
      <c r="F30" s="65">
        <f t="shared" si="10"/>
        <v>750</v>
      </c>
      <c r="G30" s="65">
        <f t="shared" si="10"/>
        <v>605</v>
      </c>
      <c r="H30" s="65">
        <f t="shared" si="10"/>
        <v>161</v>
      </c>
      <c r="I30" s="65">
        <f t="shared" si="10"/>
        <v>158</v>
      </c>
      <c r="J30" s="65">
        <f t="shared" si="10"/>
        <v>260</v>
      </c>
      <c r="K30" s="65">
        <f t="shared" si="10"/>
        <v>879</v>
      </c>
      <c r="L30" s="65">
        <f t="shared" si="10"/>
        <v>794</v>
      </c>
      <c r="M30" s="65">
        <f t="shared" si="10"/>
        <v>34</v>
      </c>
    </row>
    <row r="31" spans="1:13" ht="14.5" customHeight="1">
      <c r="A31" s="18" t="s">
        <v>119</v>
      </c>
      <c r="B31" s="36">
        <f t="shared" si="8"/>
        <v>9279</v>
      </c>
      <c r="C31" s="36">
        <f t="shared" ref="C31:M31" si="11">C22-C13</f>
        <v>503</v>
      </c>
      <c r="D31" s="36">
        <f t="shared" si="11"/>
        <v>391</v>
      </c>
      <c r="E31" s="36">
        <f t="shared" si="11"/>
        <v>2705</v>
      </c>
      <c r="F31" s="36">
        <f t="shared" si="11"/>
        <v>1595</v>
      </c>
      <c r="G31" s="36">
        <f t="shared" si="11"/>
        <v>906</v>
      </c>
      <c r="H31" s="36">
        <f t="shared" si="11"/>
        <v>-316</v>
      </c>
      <c r="I31" s="36">
        <f t="shared" si="11"/>
        <v>3</v>
      </c>
      <c r="J31" s="36">
        <f t="shared" si="11"/>
        <v>467</v>
      </c>
      <c r="K31" s="36">
        <f t="shared" si="11"/>
        <v>1463</v>
      </c>
      <c r="L31" s="36">
        <f t="shared" si="11"/>
        <v>1459</v>
      </c>
      <c r="M31" s="66">
        <f t="shared" si="11"/>
        <v>103</v>
      </c>
    </row>
    <row r="32" spans="1:13" ht="14.5" customHeight="1">
      <c r="A32" s="16" t="s">
        <v>55</v>
      </c>
      <c r="B32" s="65">
        <f t="shared" si="8"/>
        <v>3530</v>
      </c>
      <c r="C32" s="65">
        <f t="shared" ref="C32:M32" si="12">C23-C14</f>
        <v>160</v>
      </c>
      <c r="D32" s="65">
        <f t="shared" si="12"/>
        <v>274</v>
      </c>
      <c r="E32" s="65">
        <f t="shared" si="12"/>
        <v>802</v>
      </c>
      <c r="F32" s="65">
        <f t="shared" si="12"/>
        <v>260</v>
      </c>
      <c r="G32" s="65">
        <f t="shared" si="12"/>
        <v>344</v>
      </c>
      <c r="H32" s="65">
        <f t="shared" si="12"/>
        <v>278</v>
      </c>
      <c r="I32" s="65">
        <f t="shared" si="12"/>
        <v>29</v>
      </c>
      <c r="J32" s="65">
        <f t="shared" si="12"/>
        <v>272</v>
      </c>
      <c r="K32" s="65">
        <f t="shared" si="12"/>
        <v>629</v>
      </c>
      <c r="L32" s="65">
        <f t="shared" si="12"/>
        <v>465</v>
      </c>
      <c r="M32" s="65">
        <f t="shared" si="12"/>
        <v>17</v>
      </c>
    </row>
    <row r="33" spans="1:13" ht="14.5" customHeight="1">
      <c r="A33" s="18" t="s">
        <v>22</v>
      </c>
      <c r="B33" s="36">
        <f>SUM(C33:M33)</f>
        <v>20940</v>
      </c>
      <c r="C33" s="36">
        <f t="shared" ref="C33:M33" si="13">C24-C15</f>
        <v>1016</v>
      </c>
      <c r="D33" s="36">
        <f t="shared" si="13"/>
        <v>1849</v>
      </c>
      <c r="E33" s="36">
        <f t="shared" si="13"/>
        <v>4957</v>
      </c>
      <c r="F33" s="36">
        <f t="shared" si="13"/>
        <v>3346</v>
      </c>
      <c r="G33" s="36">
        <f t="shared" si="13"/>
        <v>2472</v>
      </c>
      <c r="H33" s="36">
        <f t="shared" si="13"/>
        <v>416</v>
      </c>
      <c r="I33" s="36">
        <f t="shared" si="13"/>
        <v>1402</v>
      </c>
      <c r="J33" s="36">
        <f t="shared" si="13"/>
        <v>1481</v>
      </c>
      <c r="K33" s="36">
        <f t="shared" si="13"/>
        <v>2209</v>
      </c>
      <c r="L33" s="36">
        <f t="shared" si="13"/>
        <v>1641</v>
      </c>
      <c r="M33" s="66">
        <f t="shared" si="13"/>
        <v>151</v>
      </c>
    </row>
    <row r="34" spans="1:13" ht="18" customHeight="1">
      <c r="A34" s="245" t="s">
        <v>52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</row>
    <row r="35" spans="1:13" s="96" customFormat="1" ht="14.5" customHeight="1">
      <c r="A35" s="244" t="s">
        <v>144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</row>
    <row r="36" spans="1:13" s="96" customFormat="1" ht="14.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</row>
  </sheetData>
  <mergeCells count="8">
    <mergeCell ref="A35:M36"/>
    <mergeCell ref="B7:M7"/>
    <mergeCell ref="B16:M16"/>
    <mergeCell ref="B25:M25"/>
    <mergeCell ref="A5:A6"/>
    <mergeCell ref="B5:B6"/>
    <mergeCell ref="C5:M5"/>
    <mergeCell ref="A34:M3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workbookViewId="0">
      <selection activeCell="B7" sqref="B7:AM7"/>
    </sheetView>
  </sheetViews>
  <sheetFormatPr baseColWidth="10" defaultColWidth="10.81640625" defaultRowHeight="11.5"/>
  <cols>
    <col min="1" max="1" width="24" style="94" customWidth="1"/>
    <col min="2" max="12" width="10.54296875" style="94" customWidth="1"/>
    <col min="13" max="16384" width="10.81640625" style="94"/>
  </cols>
  <sheetData>
    <row r="1" spans="1:39" s="102" customFormat="1" ht="20.149999999999999" customHeight="1">
      <c r="A1" s="91" t="s">
        <v>0</v>
      </c>
      <c r="B1" s="91"/>
    </row>
    <row r="2" spans="1:39" s="108" customFormat="1" ht="14.5" customHeight="1">
      <c r="A2" s="107"/>
      <c r="B2" s="107"/>
    </row>
    <row r="3" spans="1:39" s="108" customFormat="1" ht="14.5" customHeight="1">
      <c r="A3" s="95" t="s">
        <v>191</v>
      </c>
      <c r="B3" s="95"/>
    </row>
    <row r="4" spans="1:39" ht="14.5" customHeight="1"/>
    <row r="5" spans="1:39" s="103" customFormat="1" ht="14.5" customHeight="1">
      <c r="A5" s="265" t="s">
        <v>74</v>
      </c>
      <c r="B5" s="233" t="s">
        <v>20</v>
      </c>
      <c r="C5" s="250" t="s">
        <v>95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51"/>
    </row>
    <row r="6" spans="1:39" s="103" customFormat="1" ht="20.149999999999999" customHeight="1">
      <c r="A6" s="234"/>
      <c r="B6" s="265"/>
      <c r="C6" s="44" t="s">
        <v>72</v>
      </c>
      <c r="D6" s="44">
        <v>25</v>
      </c>
      <c r="E6" s="44">
        <v>26</v>
      </c>
      <c r="F6" s="44">
        <v>27</v>
      </c>
      <c r="G6" s="44">
        <v>28</v>
      </c>
      <c r="H6" s="44">
        <v>29</v>
      </c>
      <c r="I6" s="44">
        <v>30</v>
      </c>
      <c r="J6" s="44">
        <v>31</v>
      </c>
      <c r="K6" s="44">
        <v>32</v>
      </c>
      <c r="L6" s="44">
        <v>33</v>
      </c>
      <c r="M6" s="44">
        <v>34</v>
      </c>
      <c r="N6" s="44">
        <v>35</v>
      </c>
      <c r="O6" s="44">
        <v>36</v>
      </c>
      <c r="P6" s="44">
        <v>37</v>
      </c>
      <c r="Q6" s="44">
        <v>38</v>
      </c>
      <c r="R6" s="44">
        <v>39</v>
      </c>
      <c r="S6" s="44">
        <v>40</v>
      </c>
      <c r="T6" s="44">
        <v>41</v>
      </c>
      <c r="U6" s="44">
        <v>42</v>
      </c>
      <c r="V6" s="44">
        <v>43</v>
      </c>
      <c r="W6" s="44">
        <v>44</v>
      </c>
      <c r="X6" s="44">
        <v>45</v>
      </c>
      <c r="Y6" s="44">
        <v>46</v>
      </c>
      <c r="Z6" s="44">
        <v>47</v>
      </c>
      <c r="AA6" s="44">
        <v>48</v>
      </c>
      <c r="AB6" s="44">
        <v>49</v>
      </c>
      <c r="AC6" s="44">
        <v>50</v>
      </c>
      <c r="AD6" s="44">
        <v>51</v>
      </c>
      <c r="AE6" s="44">
        <v>52</v>
      </c>
      <c r="AF6" s="44">
        <v>53</v>
      </c>
      <c r="AG6" s="44">
        <v>54</v>
      </c>
      <c r="AH6" s="44">
        <v>55</v>
      </c>
      <c r="AI6" s="44">
        <v>56</v>
      </c>
      <c r="AJ6" s="44">
        <v>57</v>
      </c>
      <c r="AK6" s="44">
        <v>58</v>
      </c>
      <c r="AL6" s="44">
        <v>59</v>
      </c>
      <c r="AM6" s="44" t="s">
        <v>96</v>
      </c>
    </row>
    <row r="7" spans="1:39" ht="14.5" customHeight="1">
      <c r="A7" s="23"/>
      <c r="B7" s="280">
        <v>2011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</row>
    <row r="8" spans="1:39" ht="14.5" customHeight="1">
      <c r="A8" s="23"/>
      <c r="B8" s="282" t="s">
        <v>1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</row>
    <row r="9" spans="1:39" ht="14.5" customHeight="1">
      <c r="A9" s="21" t="s">
        <v>20</v>
      </c>
      <c r="B9" s="134">
        <f t="shared" ref="B9:B16" si="0">SUM(C9:AM9)</f>
        <v>439398</v>
      </c>
      <c r="C9" s="134">
        <f>SUM(C10:C16)</f>
        <v>55308</v>
      </c>
      <c r="D9" s="134">
        <f t="shared" ref="D9:L9" si="1">SUM(D10:D16)</f>
        <v>10906</v>
      </c>
      <c r="E9" s="134">
        <f t="shared" si="1"/>
        <v>10147</v>
      </c>
      <c r="F9" s="134">
        <f t="shared" si="1"/>
        <v>9720</v>
      </c>
      <c r="G9" s="134">
        <f t="shared" si="1"/>
        <v>9763</v>
      </c>
      <c r="H9" s="134">
        <f t="shared" si="1"/>
        <v>9765</v>
      </c>
      <c r="I9" s="134">
        <f t="shared" si="1"/>
        <v>9839</v>
      </c>
      <c r="J9" s="134">
        <f t="shared" si="1"/>
        <v>9538</v>
      </c>
      <c r="K9" s="134">
        <f t="shared" si="1"/>
        <v>9455</v>
      </c>
      <c r="L9" s="134">
        <f t="shared" si="1"/>
        <v>9295</v>
      </c>
      <c r="M9" s="134">
        <f t="shared" ref="M9:AM9" si="2">SUM(M10:M16)</f>
        <v>9251</v>
      </c>
      <c r="N9" s="134">
        <f t="shared" si="2"/>
        <v>9137</v>
      </c>
      <c r="O9" s="134">
        <f t="shared" si="2"/>
        <v>9622</v>
      </c>
      <c r="P9" s="134">
        <f t="shared" si="2"/>
        <v>9650</v>
      </c>
      <c r="Q9" s="134">
        <f t="shared" si="2"/>
        <v>9859</v>
      </c>
      <c r="R9" s="134">
        <f t="shared" si="2"/>
        <v>10246</v>
      </c>
      <c r="S9" s="134">
        <f t="shared" si="2"/>
        <v>10747</v>
      </c>
      <c r="T9" s="134">
        <f t="shared" si="2"/>
        <v>11253</v>
      </c>
      <c r="U9" s="134">
        <f t="shared" si="2"/>
        <v>11578</v>
      </c>
      <c r="V9" s="134">
        <f t="shared" si="2"/>
        <v>12477</v>
      </c>
      <c r="W9" s="134">
        <f t="shared" si="2"/>
        <v>12916</v>
      </c>
      <c r="X9" s="134">
        <f t="shared" si="2"/>
        <v>13219</v>
      </c>
      <c r="Y9" s="134">
        <f t="shared" si="2"/>
        <v>13537</v>
      </c>
      <c r="Z9" s="134">
        <f t="shared" si="2"/>
        <v>13305</v>
      </c>
      <c r="AA9" s="134">
        <f t="shared" si="2"/>
        <v>12425</v>
      </c>
      <c r="AB9" s="134">
        <f t="shared" si="2"/>
        <v>12212</v>
      </c>
      <c r="AC9" s="134">
        <f t="shared" si="2"/>
        <v>12163</v>
      </c>
      <c r="AD9" s="134">
        <f t="shared" si="2"/>
        <v>12574</v>
      </c>
      <c r="AE9" s="134">
        <f t="shared" si="2"/>
        <v>12858</v>
      </c>
      <c r="AF9" s="134">
        <f t="shared" si="2"/>
        <v>12838</v>
      </c>
      <c r="AG9" s="134">
        <f t="shared" si="2"/>
        <v>12214</v>
      </c>
      <c r="AH9" s="134">
        <f t="shared" si="2"/>
        <v>11056</v>
      </c>
      <c r="AI9" s="134">
        <f t="shared" si="2"/>
        <v>9870</v>
      </c>
      <c r="AJ9" s="134">
        <f t="shared" si="2"/>
        <v>8571</v>
      </c>
      <c r="AK9" s="134">
        <f t="shared" si="2"/>
        <v>7084</v>
      </c>
      <c r="AL9" s="134">
        <f t="shared" si="2"/>
        <v>5639</v>
      </c>
      <c r="AM9" s="134">
        <f t="shared" si="2"/>
        <v>9361</v>
      </c>
    </row>
    <row r="10" spans="1:39" ht="14.5" customHeight="1">
      <c r="A10" s="18" t="s">
        <v>21</v>
      </c>
      <c r="B10" s="20">
        <f t="shared" si="0"/>
        <v>147981</v>
      </c>
      <c r="C10" s="20">
        <v>16830</v>
      </c>
      <c r="D10" s="20">
        <v>3325</v>
      </c>
      <c r="E10" s="20">
        <v>3035</v>
      </c>
      <c r="F10" s="20">
        <v>2925</v>
      </c>
      <c r="G10" s="20">
        <v>2973</v>
      </c>
      <c r="H10" s="20">
        <v>2961</v>
      </c>
      <c r="I10" s="20">
        <v>2946</v>
      </c>
      <c r="J10" s="20">
        <v>2896</v>
      </c>
      <c r="K10" s="20">
        <v>2982</v>
      </c>
      <c r="L10" s="20">
        <v>2922</v>
      </c>
      <c r="M10" s="20">
        <v>2878</v>
      </c>
      <c r="N10" s="20">
        <v>2868</v>
      </c>
      <c r="O10" s="20">
        <v>3157</v>
      </c>
      <c r="P10" s="20">
        <v>3076</v>
      </c>
      <c r="Q10" s="20">
        <v>3222</v>
      </c>
      <c r="R10" s="20">
        <v>3305</v>
      </c>
      <c r="S10" s="20">
        <v>3645</v>
      </c>
      <c r="T10" s="20">
        <v>3932</v>
      </c>
      <c r="U10" s="20">
        <v>4029</v>
      </c>
      <c r="V10" s="20">
        <v>4242</v>
      </c>
      <c r="W10" s="20">
        <v>4630</v>
      </c>
      <c r="X10" s="20">
        <v>4730</v>
      </c>
      <c r="Y10" s="20">
        <v>4704</v>
      </c>
      <c r="Z10" s="20">
        <v>4810</v>
      </c>
      <c r="AA10" s="20">
        <v>4478</v>
      </c>
      <c r="AB10" s="20">
        <v>4411</v>
      </c>
      <c r="AC10" s="20">
        <v>4371</v>
      </c>
      <c r="AD10" s="20">
        <v>4590</v>
      </c>
      <c r="AE10" s="20">
        <v>4874</v>
      </c>
      <c r="AF10" s="20">
        <v>4631</v>
      </c>
      <c r="AG10" s="20">
        <v>4572</v>
      </c>
      <c r="AH10" s="20">
        <v>4096</v>
      </c>
      <c r="AI10" s="20">
        <v>3720</v>
      </c>
      <c r="AJ10" s="20">
        <v>3337</v>
      </c>
      <c r="AK10" s="20">
        <v>2801</v>
      </c>
      <c r="AL10" s="20">
        <v>2088</v>
      </c>
      <c r="AM10" s="20">
        <v>2989</v>
      </c>
    </row>
    <row r="11" spans="1:39" ht="14.5" customHeight="1">
      <c r="A11" s="109" t="s">
        <v>53</v>
      </c>
      <c r="B11" s="11">
        <f t="shared" si="0"/>
        <v>71821</v>
      </c>
      <c r="C11" s="11">
        <v>8893</v>
      </c>
      <c r="D11" s="11">
        <v>1750</v>
      </c>
      <c r="E11" s="11">
        <v>1523</v>
      </c>
      <c r="F11" s="11">
        <v>1483</v>
      </c>
      <c r="G11" s="11">
        <v>1485</v>
      </c>
      <c r="H11" s="11">
        <v>1493</v>
      </c>
      <c r="I11" s="11">
        <v>1517</v>
      </c>
      <c r="J11" s="11">
        <v>1559</v>
      </c>
      <c r="K11" s="11">
        <v>1554</v>
      </c>
      <c r="L11" s="11">
        <v>1515</v>
      </c>
      <c r="M11" s="11">
        <v>1525</v>
      </c>
      <c r="N11" s="11">
        <v>1514</v>
      </c>
      <c r="O11" s="11">
        <v>1644</v>
      </c>
      <c r="P11" s="11">
        <v>1597</v>
      </c>
      <c r="Q11" s="11">
        <v>1654</v>
      </c>
      <c r="R11" s="11">
        <v>1810</v>
      </c>
      <c r="S11" s="11">
        <v>1754</v>
      </c>
      <c r="T11" s="11">
        <v>1909</v>
      </c>
      <c r="U11" s="11">
        <v>1866</v>
      </c>
      <c r="V11" s="11">
        <v>2049</v>
      </c>
      <c r="W11" s="11">
        <v>2144</v>
      </c>
      <c r="X11" s="11">
        <v>2171</v>
      </c>
      <c r="Y11" s="11">
        <v>2239</v>
      </c>
      <c r="Z11" s="11">
        <v>2178</v>
      </c>
      <c r="AA11" s="11">
        <v>2025</v>
      </c>
      <c r="AB11" s="11">
        <v>2037</v>
      </c>
      <c r="AC11" s="11">
        <v>2036</v>
      </c>
      <c r="AD11" s="11">
        <v>2125</v>
      </c>
      <c r="AE11" s="11">
        <v>2073</v>
      </c>
      <c r="AF11" s="11">
        <v>2129</v>
      </c>
      <c r="AG11" s="11">
        <v>1980</v>
      </c>
      <c r="AH11" s="11">
        <v>1825</v>
      </c>
      <c r="AI11" s="11">
        <v>1639</v>
      </c>
      <c r="AJ11" s="11">
        <v>1379</v>
      </c>
      <c r="AK11" s="11">
        <v>1193</v>
      </c>
      <c r="AL11" s="11">
        <v>991</v>
      </c>
      <c r="AM11" s="11">
        <v>1563</v>
      </c>
    </row>
    <row r="12" spans="1:39" ht="14.5" customHeight="1">
      <c r="A12" s="18" t="s">
        <v>118</v>
      </c>
      <c r="B12" s="20">
        <f t="shared" si="0"/>
        <v>81463</v>
      </c>
      <c r="C12" s="20">
        <v>10708</v>
      </c>
      <c r="D12" s="20">
        <v>1860</v>
      </c>
      <c r="E12" s="20">
        <v>1805</v>
      </c>
      <c r="F12" s="20">
        <v>1701</v>
      </c>
      <c r="G12" s="20">
        <v>1800</v>
      </c>
      <c r="H12" s="20">
        <v>1854</v>
      </c>
      <c r="I12" s="20">
        <v>1943</v>
      </c>
      <c r="J12" s="20">
        <v>1862</v>
      </c>
      <c r="K12" s="20">
        <v>1853</v>
      </c>
      <c r="L12" s="20">
        <v>1883</v>
      </c>
      <c r="M12" s="20">
        <v>1928</v>
      </c>
      <c r="N12" s="20">
        <v>1904</v>
      </c>
      <c r="O12" s="20">
        <v>1907</v>
      </c>
      <c r="P12" s="20">
        <v>1924</v>
      </c>
      <c r="Q12" s="20">
        <v>1997</v>
      </c>
      <c r="R12" s="20">
        <v>1998</v>
      </c>
      <c r="S12" s="20">
        <v>1963</v>
      </c>
      <c r="T12" s="20">
        <v>1993</v>
      </c>
      <c r="U12" s="20">
        <v>2070</v>
      </c>
      <c r="V12" s="20">
        <v>2264</v>
      </c>
      <c r="W12" s="20">
        <v>2279</v>
      </c>
      <c r="X12" s="20">
        <v>2318</v>
      </c>
      <c r="Y12" s="20">
        <v>2424</v>
      </c>
      <c r="Z12" s="20">
        <v>2270</v>
      </c>
      <c r="AA12" s="20">
        <v>2171</v>
      </c>
      <c r="AB12" s="20">
        <v>2215</v>
      </c>
      <c r="AC12" s="20">
        <v>2258</v>
      </c>
      <c r="AD12" s="20">
        <v>2294</v>
      </c>
      <c r="AE12" s="20">
        <v>2403</v>
      </c>
      <c r="AF12" s="20">
        <v>2510</v>
      </c>
      <c r="AG12" s="20">
        <v>2401</v>
      </c>
      <c r="AH12" s="20">
        <v>2139</v>
      </c>
      <c r="AI12" s="20">
        <v>1772</v>
      </c>
      <c r="AJ12" s="20">
        <v>1412</v>
      </c>
      <c r="AK12" s="20">
        <v>1095</v>
      </c>
      <c r="AL12" s="20">
        <v>888</v>
      </c>
      <c r="AM12" s="20">
        <v>1397</v>
      </c>
    </row>
    <row r="13" spans="1:39" ht="14.5" customHeight="1">
      <c r="A13" s="109" t="s">
        <v>54</v>
      </c>
      <c r="B13" s="11">
        <f t="shared" si="0"/>
        <v>22142</v>
      </c>
      <c r="C13" s="11">
        <v>2860</v>
      </c>
      <c r="D13" s="11">
        <v>555</v>
      </c>
      <c r="E13" s="11">
        <v>538</v>
      </c>
      <c r="F13" s="11">
        <v>508</v>
      </c>
      <c r="G13" s="11">
        <v>481</v>
      </c>
      <c r="H13" s="11">
        <v>515</v>
      </c>
      <c r="I13" s="11">
        <v>442</v>
      </c>
      <c r="J13" s="11">
        <v>505</v>
      </c>
      <c r="K13" s="11">
        <v>469</v>
      </c>
      <c r="L13" s="11">
        <v>468</v>
      </c>
      <c r="M13" s="11">
        <v>465</v>
      </c>
      <c r="N13" s="11">
        <v>453</v>
      </c>
      <c r="O13" s="11">
        <v>500</v>
      </c>
      <c r="P13" s="11">
        <v>539</v>
      </c>
      <c r="Q13" s="11">
        <v>481</v>
      </c>
      <c r="R13" s="11">
        <v>511</v>
      </c>
      <c r="S13" s="11">
        <v>566</v>
      </c>
      <c r="T13" s="11">
        <v>545</v>
      </c>
      <c r="U13" s="11">
        <v>615</v>
      </c>
      <c r="V13" s="11">
        <v>597</v>
      </c>
      <c r="W13" s="11">
        <v>588</v>
      </c>
      <c r="X13" s="11">
        <v>664</v>
      </c>
      <c r="Y13" s="11">
        <v>698</v>
      </c>
      <c r="Z13" s="11">
        <v>641</v>
      </c>
      <c r="AA13" s="11">
        <v>596</v>
      </c>
      <c r="AB13" s="11">
        <v>615</v>
      </c>
      <c r="AC13" s="11">
        <v>598</v>
      </c>
      <c r="AD13" s="11">
        <v>617</v>
      </c>
      <c r="AE13" s="11">
        <v>596</v>
      </c>
      <c r="AF13" s="11">
        <v>642</v>
      </c>
      <c r="AG13" s="11">
        <v>605</v>
      </c>
      <c r="AH13" s="11">
        <v>554</v>
      </c>
      <c r="AI13" s="11">
        <v>495</v>
      </c>
      <c r="AJ13" s="11">
        <v>458</v>
      </c>
      <c r="AK13" s="11">
        <v>335</v>
      </c>
      <c r="AL13" s="11">
        <v>303</v>
      </c>
      <c r="AM13" s="11">
        <v>524</v>
      </c>
    </row>
    <row r="14" spans="1:39" ht="14.5" customHeight="1">
      <c r="A14" s="18" t="s">
        <v>119</v>
      </c>
      <c r="B14" s="20">
        <f t="shared" si="0"/>
        <v>43890</v>
      </c>
      <c r="C14" s="20">
        <v>5609</v>
      </c>
      <c r="D14" s="20">
        <v>1202</v>
      </c>
      <c r="E14" s="20">
        <v>1123</v>
      </c>
      <c r="F14" s="20">
        <v>1107</v>
      </c>
      <c r="G14" s="20">
        <v>1030</v>
      </c>
      <c r="H14" s="20">
        <v>1047</v>
      </c>
      <c r="I14" s="20">
        <v>1093</v>
      </c>
      <c r="J14" s="20">
        <v>955</v>
      </c>
      <c r="K14" s="20">
        <v>907</v>
      </c>
      <c r="L14" s="20">
        <v>851</v>
      </c>
      <c r="M14" s="20">
        <v>835</v>
      </c>
      <c r="N14" s="20">
        <v>833</v>
      </c>
      <c r="O14" s="20">
        <v>927</v>
      </c>
      <c r="P14" s="20">
        <v>924</v>
      </c>
      <c r="Q14" s="20">
        <v>911</v>
      </c>
      <c r="R14" s="20">
        <v>973</v>
      </c>
      <c r="S14" s="20">
        <v>1097</v>
      </c>
      <c r="T14" s="20">
        <v>1096</v>
      </c>
      <c r="U14" s="20">
        <v>1163</v>
      </c>
      <c r="V14" s="20">
        <v>1304</v>
      </c>
      <c r="W14" s="20">
        <v>1262</v>
      </c>
      <c r="X14" s="20">
        <v>1342</v>
      </c>
      <c r="Y14" s="20">
        <v>1399</v>
      </c>
      <c r="Z14" s="20">
        <v>1354</v>
      </c>
      <c r="AA14" s="20">
        <v>1286</v>
      </c>
      <c r="AB14" s="20">
        <v>1212</v>
      </c>
      <c r="AC14" s="20">
        <v>1143</v>
      </c>
      <c r="AD14" s="20">
        <v>1173</v>
      </c>
      <c r="AE14" s="20">
        <v>1197</v>
      </c>
      <c r="AF14" s="20">
        <v>1225</v>
      </c>
      <c r="AG14" s="20">
        <v>1099</v>
      </c>
      <c r="AH14" s="20">
        <v>1059</v>
      </c>
      <c r="AI14" s="20">
        <v>950</v>
      </c>
      <c r="AJ14" s="20">
        <v>850</v>
      </c>
      <c r="AK14" s="20">
        <v>687</v>
      </c>
      <c r="AL14" s="20">
        <v>555</v>
      </c>
      <c r="AM14" s="20">
        <v>1110</v>
      </c>
    </row>
    <row r="15" spans="1:39" ht="14.5" customHeight="1">
      <c r="A15" s="109" t="s">
        <v>55</v>
      </c>
      <c r="B15" s="11">
        <f t="shared" si="0"/>
        <v>12414</v>
      </c>
      <c r="C15" s="11">
        <v>1550</v>
      </c>
      <c r="D15" s="11">
        <v>313</v>
      </c>
      <c r="E15" s="11">
        <v>296</v>
      </c>
      <c r="F15" s="11">
        <v>257</v>
      </c>
      <c r="G15" s="11">
        <v>284</v>
      </c>
      <c r="H15" s="11">
        <v>268</v>
      </c>
      <c r="I15" s="11">
        <v>269</v>
      </c>
      <c r="J15" s="11">
        <v>277</v>
      </c>
      <c r="K15" s="11">
        <v>281</v>
      </c>
      <c r="L15" s="11">
        <v>295</v>
      </c>
      <c r="M15" s="11">
        <v>288</v>
      </c>
      <c r="N15" s="11">
        <v>287</v>
      </c>
      <c r="O15" s="11">
        <v>264</v>
      </c>
      <c r="P15" s="11">
        <v>318</v>
      </c>
      <c r="Q15" s="11">
        <v>299</v>
      </c>
      <c r="R15" s="11">
        <v>325</v>
      </c>
      <c r="S15" s="11">
        <v>283</v>
      </c>
      <c r="T15" s="11">
        <v>282</v>
      </c>
      <c r="U15" s="11">
        <v>324</v>
      </c>
      <c r="V15" s="11">
        <v>329</v>
      </c>
      <c r="W15" s="11">
        <v>341</v>
      </c>
      <c r="X15" s="11">
        <v>349</v>
      </c>
      <c r="Y15" s="11">
        <v>406</v>
      </c>
      <c r="Z15" s="11">
        <v>383</v>
      </c>
      <c r="AA15" s="11">
        <v>370</v>
      </c>
      <c r="AB15" s="11">
        <v>349</v>
      </c>
      <c r="AC15" s="11">
        <v>361</v>
      </c>
      <c r="AD15" s="11">
        <v>312</v>
      </c>
      <c r="AE15" s="11">
        <v>376</v>
      </c>
      <c r="AF15" s="11">
        <v>356</v>
      </c>
      <c r="AG15" s="11">
        <v>342</v>
      </c>
      <c r="AH15" s="11">
        <v>287</v>
      </c>
      <c r="AI15" s="11">
        <v>272</v>
      </c>
      <c r="AJ15" s="11">
        <v>237</v>
      </c>
      <c r="AK15" s="11">
        <v>172</v>
      </c>
      <c r="AL15" s="11">
        <v>161</v>
      </c>
      <c r="AM15" s="11">
        <v>251</v>
      </c>
    </row>
    <row r="16" spans="1:39" ht="14.5" customHeight="1">
      <c r="A16" s="18" t="s">
        <v>22</v>
      </c>
      <c r="B16" s="20">
        <f t="shared" si="0"/>
        <v>59687</v>
      </c>
      <c r="C16" s="20">
        <v>8858</v>
      </c>
      <c r="D16" s="20">
        <v>1901</v>
      </c>
      <c r="E16" s="20">
        <v>1827</v>
      </c>
      <c r="F16" s="20">
        <v>1739</v>
      </c>
      <c r="G16" s="20">
        <v>1710</v>
      </c>
      <c r="H16" s="20">
        <v>1627</v>
      </c>
      <c r="I16" s="20">
        <v>1629</v>
      </c>
      <c r="J16" s="20">
        <v>1484</v>
      </c>
      <c r="K16" s="20">
        <v>1409</v>
      </c>
      <c r="L16" s="20">
        <v>1361</v>
      </c>
      <c r="M16" s="20">
        <v>1332</v>
      </c>
      <c r="N16" s="20">
        <v>1278</v>
      </c>
      <c r="O16" s="20">
        <v>1223</v>
      </c>
      <c r="P16" s="20">
        <v>1272</v>
      </c>
      <c r="Q16" s="20">
        <v>1295</v>
      </c>
      <c r="R16" s="20">
        <v>1324</v>
      </c>
      <c r="S16" s="20">
        <v>1439</v>
      </c>
      <c r="T16" s="20">
        <v>1496</v>
      </c>
      <c r="U16" s="20">
        <v>1511</v>
      </c>
      <c r="V16" s="20">
        <v>1692</v>
      </c>
      <c r="W16" s="20">
        <v>1672</v>
      </c>
      <c r="X16" s="20">
        <v>1645</v>
      </c>
      <c r="Y16" s="20">
        <v>1667</v>
      </c>
      <c r="Z16" s="20">
        <v>1669</v>
      </c>
      <c r="AA16" s="20">
        <v>1499</v>
      </c>
      <c r="AB16" s="20">
        <v>1373</v>
      </c>
      <c r="AC16" s="20">
        <v>1396</v>
      </c>
      <c r="AD16" s="20">
        <v>1463</v>
      </c>
      <c r="AE16" s="20">
        <v>1339</v>
      </c>
      <c r="AF16" s="20">
        <v>1345</v>
      </c>
      <c r="AG16" s="20">
        <v>1215</v>
      </c>
      <c r="AH16" s="20">
        <v>1096</v>
      </c>
      <c r="AI16" s="20">
        <v>1022</v>
      </c>
      <c r="AJ16" s="20">
        <v>898</v>
      </c>
      <c r="AK16" s="20">
        <v>801</v>
      </c>
      <c r="AL16" s="20">
        <v>653</v>
      </c>
      <c r="AM16" s="20">
        <v>1527</v>
      </c>
    </row>
    <row r="17" spans="1:39" ht="14.5" customHeight="1">
      <c r="A17" s="23"/>
      <c r="B17" s="269" t="s">
        <v>82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</row>
    <row r="18" spans="1:39" ht="14.5" customHeight="1">
      <c r="A18" s="21" t="s">
        <v>20</v>
      </c>
      <c r="B18" s="134">
        <f>B9*100/$B9</f>
        <v>100</v>
      </c>
      <c r="C18" s="167">
        <f t="shared" ref="C18:AM18" si="3">C9*100/$B9</f>
        <v>12.587221607745143</v>
      </c>
      <c r="D18" s="167">
        <f t="shared" si="3"/>
        <v>2.4820322350124489</v>
      </c>
      <c r="E18" s="167">
        <f t="shared" si="3"/>
        <v>2.309295900299956</v>
      </c>
      <c r="F18" s="167">
        <f t="shared" si="3"/>
        <v>2.212117488017697</v>
      </c>
      <c r="G18" s="167">
        <f t="shared" si="3"/>
        <v>2.2219036044770344</v>
      </c>
      <c r="H18" s="167">
        <f t="shared" si="3"/>
        <v>2.2223587726844456</v>
      </c>
      <c r="I18" s="167">
        <f t="shared" si="3"/>
        <v>2.2391999963586544</v>
      </c>
      <c r="J18" s="167">
        <f t="shared" si="3"/>
        <v>2.1706971811432916</v>
      </c>
      <c r="K18" s="167">
        <f t="shared" si="3"/>
        <v>2.1518077005357328</v>
      </c>
      <c r="L18" s="167">
        <f t="shared" si="3"/>
        <v>2.1153942439428493</v>
      </c>
      <c r="M18" s="167">
        <f t="shared" si="3"/>
        <v>2.1053805433798058</v>
      </c>
      <c r="N18" s="167">
        <f t="shared" si="3"/>
        <v>2.079435955557376</v>
      </c>
      <c r="O18" s="167">
        <f t="shared" si="3"/>
        <v>2.1898142458545555</v>
      </c>
      <c r="P18" s="167">
        <f t="shared" si="3"/>
        <v>2.1961866007583102</v>
      </c>
      <c r="Q18" s="167">
        <f t="shared" si="3"/>
        <v>2.2437516784327647</v>
      </c>
      <c r="R18" s="167">
        <f t="shared" si="3"/>
        <v>2.3318267265668027</v>
      </c>
      <c r="S18" s="167">
        <f t="shared" si="3"/>
        <v>2.4458463625232705</v>
      </c>
      <c r="T18" s="167">
        <f t="shared" si="3"/>
        <v>2.5610039189982658</v>
      </c>
      <c r="U18" s="167">
        <f t="shared" si="3"/>
        <v>2.6349687527025614</v>
      </c>
      <c r="V18" s="167">
        <f t="shared" si="3"/>
        <v>2.8395668619338275</v>
      </c>
      <c r="W18" s="167">
        <f t="shared" si="3"/>
        <v>2.9394762834605528</v>
      </c>
      <c r="X18" s="167">
        <f t="shared" si="3"/>
        <v>3.0084342668833268</v>
      </c>
      <c r="Y18" s="167">
        <f t="shared" si="3"/>
        <v>3.0808060118616836</v>
      </c>
      <c r="Z18" s="167">
        <f t="shared" si="3"/>
        <v>3.028006499802002</v>
      </c>
      <c r="AA18" s="167">
        <f t="shared" si="3"/>
        <v>2.8277324885411406</v>
      </c>
      <c r="AB18" s="167">
        <f t="shared" si="3"/>
        <v>2.7792570744518637</v>
      </c>
      <c r="AC18" s="167">
        <f t="shared" si="3"/>
        <v>2.7681054533702931</v>
      </c>
      <c r="AD18" s="167">
        <f t="shared" si="3"/>
        <v>2.8616425199932634</v>
      </c>
      <c r="AE18" s="167">
        <f t="shared" si="3"/>
        <v>2.9262764054456323</v>
      </c>
      <c r="AF18" s="167">
        <f t="shared" si="3"/>
        <v>2.921724723371522</v>
      </c>
      <c r="AG18" s="167">
        <f t="shared" si="3"/>
        <v>2.7797122426592749</v>
      </c>
      <c r="AH18" s="167">
        <f t="shared" si="3"/>
        <v>2.5161698505682777</v>
      </c>
      <c r="AI18" s="167">
        <f t="shared" si="3"/>
        <v>2.2462551035735254</v>
      </c>
      <c r="AJ18" s="167">
        <f t="shared" si="3"/>
        <v>1.9506233528600494</v>
      </c>
      <c r="AK18" s="167">
        <f t="shared" si="3"/>
        <v>1.6122057906499347</v>
      </c>
      <c r="AL18" s="167">
        <f t="shared" si="3"/>
        <v>1.2833467607954521</v>
      </c>
      <c r="AM18" s="167">
        <f t="shared" si="3"/>
        <v>2.1304147947874137</v>
      </c>
    </row>
    <row r="19" spans="1:39" ht="14.5" customHeight="1">
      <c r="A19" s="18" t="s">
        <v>21</v>
      </c>
      <c r="B19" s="20">
        <f t="shared" ref="B19:AM19" si="4">B10*100/$B10</f>
        <v>100</v>
      </c>
      <c r="C19" s="106">
        <f t="shared" si="4"/>
        <v>11.373081679404789</v>
      </c>
      <c r="D19" s="106">
        <f t="shared" si="4"/>
        <v>2.2469100762935783</v>
      </c>
      <c r="E19" s="106">
        <f t="shared" si="4"/>
        <v>2.0509389718950404</v>
      </c>
      <c r="F19" s="106">
        <f t="shared" si="4"/>
        <v>1.9766051047093884</v>
      </c>
      <c r="G19" s="106">
        <f t="shared" si="4"/>
        <v>2.0090417012994912</v>
      </c>
      <c r="H19" s="106">
        <f t="shared" si="4"/>
        <v>2.0009325521519656</v>
      </c>
      <c r="I19" s="106">
        <f t="shared" si="4"/>
        <v>1.9907961157175584</v>
      </c>
      <c r="J19" s="106">
        <f t="shared" si="4"/>
        <v>1.9570079942695346</v>
      </c>
      <c r="K19" s="106">
        <f t="shared" si="4"/>
        <v>2.0151235631601354</v>
      </c>
      <c r="L19" s="106">
        <f t="shared" si="4"/>
        <v>1.974577817422507</v>
      </c>
      <c r="M19" s="106">
        <f t="shared" si="4"/>
        <v>1.944844270548246</v>
      </c>
      <c r="N19" s="106">
        <f t="shared" si="4"/>
        <v>1.9380866462586412</v>
      </c>
      <c r="O19" s="106">
        <f t="shared" si="4"/>
        <v>2.1333819882282183</v>
      </c>
      <c r="P19" s="106">
        <f t="shared" si="4"/>
        <v>2.0786452314824202</v>
      </c>
      <c r="Q19" s="106">
        <f t="shared" si="4"/>
        <v>2.1773065461106493</v>
      </c>
      <c r="R19" s="106">
        <f t="shared" si="4"/>
        <v>2.2333948277143687</v>
      </c>
      <c r="S19" s="106">
        <f t="shared" si="4"/>
        <v>2.4631540535609302</v>
      </c>
      <c r="T19" s="106">
        <f t="shared" si="4"/>
        <v>2.6570978706725863</v>
      </c>
      <c r="U19" s="106">
        <f t="shared" si="4"/>
        <v>2.7226468262817525</v>
      </c>
      <c r="V19" s="106">
        <f t="shared" si="4"/>
        <v>2.8665842236503334</v>
      </c>
      <c r="W19" s="106">
        <f t="shared" si="4"/>
        <v>3.1287800460869977</v>
      </c>
      <c r="X19" s="106">
        <f t="shared" si="4"/>
        <v>3.1963562889830452</v>
      </c>
      <c r="Y19" s="106">
        <f t="shared" si="4"/>
        <v>3.1787864658300728</v>
      </c>
      <c r="Z19" s="106">
        <f t="shared" si="4"/>
        <v>3.2504172832998832</v>
      </c>
      <c r="AA19" s="106">
        <f t="shared" si="4"/>
        <v>3.0260641568850053</v>
      </c>
      <c r="AB19" s="106">
        <f t="shared" si="4"/>
        <v>2.9807880741446535</v>
      </c>
      <c r="AC19" s="106">
        <f t="shared" si="4"/>
        <v>2.9537575769862348</v>
      </c>
      <c r="AD19" s="106">
        <f t="shared" si="4"/>
        <v>3.1017495489285785</v>
      </c>
      <c r="AE19" s="106">
        <f t="shared" si="4"/>
        <v>3.2936660787533536</v>
      </c>
      <c r="AF19" s="106">
        <f t="shared" si="4"/>
        <v>3.1294558085159583</v>
      </c>
      <c r="AG19" s="106">
        <f t="shared" si="4"/>
        <v>3.0895858252072901</v>
      </c>
      <c r="AH19" s="106">
        <f t="shared" si="4"/>
        <v>2.7679229090221042</v>
      </c>
      <c r="AI19" s="106">
        <f t="shared" si="4"/>
        <v>2.5138362357329656</v>
      </c>
      <c r="AJ19" s="106">
        <f t="shared" si="4"/>
        <v>2.2550192254411039</v>
      </c>
      <c r="AK19" s="106">
        <f t="shared" si="4"/>
        <v>1.8928105635182895</v>
      </c>
      <c r="AL19" s="106">
        <f t="shared" si="4"/>
        <v>1.4109919516694711</v>
      </c>
      <c r="AM19" s="106">
        <f t="shared" si="4"/>
        <v>2.0198539001628588</v>
      </c>
    </row>
    <row r="20" spans="1:39" ht="14.5" customHeight="1">
      <c r="A20" s="109" t="s">
        <v>53</v>
      </c>
      <c r="B20" s="11">
        <f t="shared" ref="B20:AM20" si="5">B11*100/$B11</f>
        <v>100</v>
      </c>
      <c r="C20" s="62">
        <f t="shared" si="5"/>
        <v>12.382172345135825</v>
      </c>
      <c r="D20" s="62">
        <f t="shared" si="5"/>
        <v>2.4366132468219601</v>
      </c>
      <c r="E20" s="62">
        <f t="shared" si="5"/>
        <v>2.1205496999484832</v>
      </c>
      <c r="F20" s="62">
        <f t="shared" si="5"/>
        <v>2.0648556828782669</v>
      </c>
      <c r="G20" s="62">
        <f t="shared" si="5"/>
        <v>2.0676403837317778</v>
      </c>
      <c r="H20" s="62">
        <f t="shared" si="5"/>
        <v>2.078779187145821</v>
      </c>
      <c r="I20" s="62">
        <f t="shared" si="5"/>
        <v>2.1121955973879505</v>
      </c>
      <c r="J20" s="62">
        <f t="shared" si="5"/>
        <v>2.1706743153116776</v>
      </c>
      <c r="K20" s="62">
        <f t="shared" si="5"/>
        <v>2.1637125631779006</v>
      </c>
      <c r="L20" s="62">
        <f t="shared" si="5"/>
        <v>2.1094108965344396</v>
      </c>
      <c r="M20" s="62">
        <f t="shared" si="5"/>
        <v>2.1233344008019936</v>
      </c>
      <c r="N20" s="62">
        <f t="shared" si="5"/>
        <v>2.1080185461076844</v>
      </c>
      <c r="O20" s="62">
        <f t="shared" si="5"/>
        <v>2.2890241015858872</v>
      </c>
      <c r="P20" s="62">
        <f t="shared" si="5"/>
        <v>2.223583631528383</v>
      </c>
      <c r="Q20" s="62">
        <f t="shared" si="5"/>
        <v>2.3029476058534413</v>
      </c>
      <c r="R20" s="62">
        <f t="shared" si="5"/>
        <v>2.5201542724272845</v>
      </c>
      <c r="S20" s="62">
        <f t="shared" si="5"/>
        <v>2.4421826485289819</v>
      </c>
      <c r="T20" s="62">
        <f t="shared" si="5"/>
        <v>2.6579969646760695</v>
      </c>
      <c r="U20" s="62">
        <f t="shared" si="5"/>
        <v>2.5981258963255871</v>
      </c>
      <c r="V20" s="62">
        <f t="shared" si="5"/>
        <v>2.8529260244218264</v>
      </c>
      <c r="W20" s="62">
        <f t="shared" si="5"/>
        <v>2.98519931496359</v>
      </c>
      <c r="X20" s="62">
        <f t="shared" si="5"/>
        <v>3.0227927764859861</v>
      </c>
      <c r="Y20" s="62">
        <f t="shared" si="5"/>
        <v>3.1174726055053537</v>
      </c>
      <c r="Z20" s="62">
        <f t="shared" si="5"/>
        <v>3.032539229473274</v>
      </c>
      <c r="AA20" s="62">
        <f t="shared" si="5"/>
        <v>2.8195096141796969</v>
      </c>
      <c r="AB20" s="62">
        <f t="shared" si="5"/>
        <v>2.8362178193007614</v>
      </c>
      <c r="AC20" s="62">
        <f t="shared" si="5"/>
        <v>2.8348254688740062</v>
      </c>
      <c r="AD20" s="62">
        <f t="shared" si="5"/>
        <v>2.9587446568552371</v>
      </c>
      <c r="AE20" s="62">
        <f t="shared" si="5"/>
        <v>2.8863424346639563</v>
      </c>
      <c r="AF20" s="62">
        <f t="shared" si="5"/>
        <v>2.9643140585622589</v>
      </c>
      <c r="AG20" s="62">
        <f t="shared" si="5"/>
        <v>2.7568538449757036</v>
      </c>
      <c r="AH20" s="62">
        <f t="shared" si="5"/>
        <v>2.5410395288286156</v>
      </c>
      <c r="AI20" s="62">
        <f t="shared" si="5"/>
        <v>2.2820623494521102</v>
      </c>
      <c r="AJ20" s="62">
        <f t="shared" si="5"/>
        <v>1.9200512384957047</v>
      </c>
      <c r="AK20" s="62">
        <f t="shared" si="5"/>
        <v>1.661074059119199</v>
      </c>
      <c r="AL20" s="62">
        <f t="shared" si="5"/>
        <v>1.379819272914607</v>
      </c>
      <c r="AM20" s="62">
        <f t="shared" si="5"/>
        <v>2.1762437170186995</v>
      </c>
    </row>
    <row r="21" spans="1:39" ht="14.5" customHeight="1">
      <c r="A21" s="18" t="s">
        <v>118</v>
      </c>
      <c r="B21" s="20">
        <f t="shared" ref="B21:AM21" si="6">B12*100/$B12</f>
        <v>100</v>
      </c>
      <c r="C21" s="106">
        <f t="shared" si="6"/>
        <v>13.144617801946897</v>
      </c>
      <c r="D21" s="106">
        <f t="shared" si="6"/>
        <v>2.2832451542418029</v>
      </c>
      <c r="E21" s="106">
        <f t="shared" si="6"/>
        <v>2.2157298405411043</v>
      </c>
      <c r="F21" s="106">
        <f t="shared" si="6"/>
        <v>2.0880645200888748</v>
      </c>
      <c r="G21" s="106">
        <f t="shared" si="6"/>
        <v>2.209592084750132</v>
      </c>
      <c r="H21" s="106">
        <f t="shared" si="6"/>
        <v>2.2758798472926358</v>
      </c>
      <c r="I21" s="106">
        <f t="shared" si="6"/>
        <v>2.385131900371948</v>
      </c>
      <c r="J21" s="106">
        <f t="shared" si="6"/>
        <v>2.2857002565581919</v>
      </c>
      <c r="K21" s="106">
        <f t="shared" si="6"/>
        <v>2.2746522961344415</v>
      </c>
      <c r="L21" s="106">
        <f t="shared" si="6"/>
        <v>2.3114788308802767</v>
      </c>
      <c r="M21" s="106">
        <f t="shared" si="6"/>
        <v>2.3667186329990302</v>
      </c>
      <c r="N21" s="106">
        <f t="shared" si="6"/>
        <v>2.337257405202362</v>
      </c>
      <c r="O21" s="106">
        <f t="shared" si="6"/>
        <v>2.3409400586769453</v>
      </c>
      <c r="P21" s="106">
        <f t="shared" si="6"/>
        <v>2.3618084283662522</v>
      </c>
      <c r="Q21" s="106">
        <f t="shared" si="6"/>
        <v>2.4514196629144518</v>
      </c>
      <c r="R21" s="106">
        <f t="shared" si="6"/>
        <v>2.4526472140726465</v>
      </c>
      <c r="S21" s="106">
        <f t="shared" si="6"/>
        <v>2.4096829235358386</v>
      </c>
      <c r="T21" s="106">
        <f t="shared" si="6"/>
        <v>2.4465094582816738</v>
      </c>
      <c r="U21" s="106">
        <f t="shared" si="6"/>
        <v>2.5410308974626519</v>
      </c>
      <c r="V21" s="106">
        <f t="shared" si="6"/>
        <v>2.7791758221523883</v>
      </c>
      <c r="W21" s="106">
        <f t="shared" si="6"/>
        <v>2.7975890895253062</v>
      </c>
      <c r="X21" s="106">
        <f t="shared" si="6"/>
        <v>2.8454635846948921</v>
      </c>
      <c r="Y21" s="106">
        <f t="shared" si="6"/>
        <v>2.9755840074635111</v>
      </c>
      <c r="Z21" s="106">
        <f t="shared" si="6"/>
        <v>2.7865411291015554</v>
      </c>
      <c r="AA21" s="106">
        <f t="shared" si="6"/>
        <v>2.6650135644402981</v>
      </c>
      <c r="AB21" s="106">
        <f t="shared" si="6"/>
        <v>2.7190258154008569</v>
      </c>
      <c r="AC21" s="106">
        <f t="shared" si="6"/>
        <v>2.7718105152032213</v>
      </c>
      <c r="AD21" s="106">
        <f t="shared" si="6"/>
        <v>2.8160023568982235</v>
      </c>
      <c r="AE21" s="106">
        <f t="shared" si="6"/>
        <v>2.9498054331414263</v>
      </c>
      <c r="AF21" s="106">
        <f t="shared" si="6"/>
        <v>3.0811534070682396</v>
      </c>
      <c r="AG21" s="106">
        <f t="shared" si="6"/>
        <v>2.9473503308250373</v>
      </c>
      <c r="AH21" s="106">
        <f t="shared" si="6"/>
        <v>2.6257319273780735</v>
      </c>
      <c r="AI21" s="106">
        <f t="shared" si="6"/>
        <v>2.1752206523206854</v>
      </c>
      <c r="AJ21" s="106">
        <f t="shared" si="6"/>
        <v>1.7333022353706591</v>
      </c>
      <c r="AK21" s="106">
        <f t="shared" si="6"/>
        <v>1.344168518222997</v>
      </c>
      <c r="AL21" s="106">
        <f t="shared" si="6"/>
        <v>1.0900654284767317</v>
      </c>
      <c r="AM21" s="106">
        <f t="shared" si="6"/>
        <v>1.7148889679977413</v>
      </c>
    </row>
    <row r="22" spans="1:39" ht="14.5" customHeight="1">
      <c r="A22" s="109" t="s">
        <v>54</v>
      </c>
      <c r="B22" s="11">
        <f t="shared" ref="B22:AM22" si="7">B13*100/$B13</f>
        <v>100</v>
      </c>
      <c r="C22" s="62">
        <f t="shared" si="7"/>
        <v>12.916629030801193</v>
      </c>
      <c r="D22" s="62">
        <f t="shared" si="7"/>
        <v>2.506548640592539</v>
      </c>
      <c r="E22" s="62">
        <f t="shared" si="7"/>
        <v>2.4297714750248396</v>
      </c>
      <c r="F22" s="62">
        <f t="shared" si="7"/>
        <v>2.2942823593171346</v>
      </c>
      <c r="G22" s="62">
        <f t="shared" si="7"/>
        <v>2.1723421551802007</v>
      </c>
      <c r="H22" s="62">
        <f t="shared" si="7"/>
        <v>2.3258964863155995</v>
      </c>
      <c r="I22" s="62">
        <f t="shared" si="7"/>
        <v>1.9962063047601843</v>
      </c>
      <c r="J22" s="62">
        <f t="shared" si="7"/>
        <v>2.2807334477463646</v>
      </c>
      <c r="K22" s="62">
        <f t="shared" si="7"/>
        <v>2.1181465088971185</v>
      </c>
      <c r="L22" s="62">
        <f t="shared" si="7"/>
        <v>2.1136302050401952</v>
      </c>
      <c r="M22" s="62">
        <f t="shared" si="7"/>
        <v>2.1000812934694246</v>
      </c>
      <c r="N22" s="62">
        <f t="shared" si="7"/>
        <v>2.0458856471863429</v>
      </c>
      <c r="O22" s="62">
        <f t="shared" si="7"/>
        <v>2.2581519284617468</v>
      </c>
      <c r="P22" s="62">
        <f t="shared" si="7"/>
        <v>2.434287778881763</v>
      </c>
      <c r="Q22" s="62">
        <f t="shared" si="7"/>
        <v>2.1723421551802007</v>
      </c>
      <c r="R22" s="62">
        <f t="shared" si="7"/>
        <v>2.3078312708879052</v>
      </c>
      <c r="S22" s="62">
        <f t="shared" si="7"/>
        <v>2.5562279830186974</v>
      </c>
      <c r="T22" s="62">
        <f t="shared" si="7"/>
        <v>2.461385602023304</v>
      </c>
      <c r="U22" s="62">
        <f t="shared" si="7"/>
        <v>2.7775268720079489</v>
      </c>
      <c r="V22" s="62">
        <f t="shared" si="7"/>
        <v>2.6962334025833257</v>
      </c>
      <c r="W22" s="62">
        <f t="shared" si="7"/>
        <v>2.6555866678710145</v>
      </c>
      <c r="X22" s="62">
        <f t="shared" si="7"/>
        <v>2.9988257609972</v>
      </c>
      <c r="Y22" s="62">
        <f t="shared" si="7"/>
        <v>3.1523800921325988</v>
      </c>
      <c r="Z22" s="62">
        <f t="shared" si="7"/>
        <v>2.8949507722879595</v>
      </c>
      <c r="AA22" s="62">
        <f t="shared" si="7"/>
        <v>2.6917170987264023</v>
      </c>
      <c r="AB22" s="62">
        <f t="shared" si="7"/>
        <v>2.7775268720079489</v>
      </c>
      <c r="AC22" s="62">
        <f t="shared" si="7"/>
        <v>2.7007497064402495</v>
      </c>
      <c r="AD22" s="62">
        <f t="shared" si="7"/>
        <v>2.7865594797217956</v>
      </c>
      <c r="AE22" s="62">
        <f t="shared" si="7"/>
        <v>2.6917170987264023</v>
      </c>
      <c r="AF22" s="62">
        <f t="shared" si="7"/>
        <v>2.8994670761448829</v>
      </c>
      <c r="AG22" s="62">
        <f t="shared" si="7"/>
        <v>2.7323638334387139</v>
      </c>
      <c r="AH22" s="62">
        <f t="shared" si="7"/>
        <v>2.5020323367356156</v>
      </c>
      <c r="AI22" s="62">
        <f t="shared" si="7"/>
        <v>2.2355704091771296</v>
      </c>
      <c r="AJ22" s="62">
        <f t="shared" si="7"/>
        <v>2.0684671664709602</v>
      </c>
      <c r="AK22" s="62">
        <f t="shared" si="7"/>
        <v>1.5129617920693705</v>
      </c>
      <c r="AL22" s="62">
        <f t="shared" si="7"/>
        <v>1.3684400686478186</v>
      </c>
      <c r="AM22" s="62">
        <f t="shared" si="7"/>
        <v>2.3665432210279107</v>
      </c>
    </row>
    <row r="23" spans="1:39" ht="14.5" customHeight="1">
      <c r="A23" s="18" t="s">
        <v>119</v>
      </c>
      <c r="B23" s="20">
        <f t="shared" ref="B23:AM23" si="8">B14*100/$B14</f>
        <v>100</v>
      </c>
      <c r="C23" s="106">
        <f t="shared" si="8"/>
        <v>12.77967646388699</v>
      </c>
      <c r="D23" s="106">
        <f t="shared" si="8"/>
        <v>2.7386648439280017</v>
      </c>
      <c r="E23" s="106">
        <f t="shared" si="8"/>
        <v>2.5586694007746638</v>
      </c>
      <c r="F23" s="106">
        <f t="shared" si="8"/>
        <v>2.5222146274777852</v>
      </c>
      <c r="G23" s="106">
        <f t="shared" si="8"/>
        <v>2.3467760309865575</v>
      </c>
      <c r="H23" s="106">
        <f t="shared" si="8"/>
        <v>2.3855092276144907</v>
      </c>
      <c r="I23" s="106">
        <f t="shared" si="8"/>
        <v>2.4903167008430165</v>
      </c>
      <c r="J23" s="106">
        <f t="shared" si="8"/>
        <v>2.1758942811574391</v>
      </c>
      <c r="K23" s="106">
        <f t="shared" si="8"/>
        <v>2.0665299612668036</v>
      </c>
      <c r="L23" s="106">
        <f t="shared" si="8"/>
        <v>1.9389382547277285</v>
      </c>
      <c r="M23" s="106">
        <f t="shared" si="8"/>
        <v>1.9024834814308498</v>
      </c>
      <c r="N23" s="106">
        <f t="shared" si="8"/>
        <v>1.89792663476874</v>
      </c>
      <c r="O23" s="106">
        <f t="shared" si="8"/>
        <v>2.1120984278879016</v>
      </c>
      <c r="P23" s="106">
        <f t="shared" si="8"/>
        <v>2.1052631578947367</v>
      </c>
      <c r="Q23" s="106">
        <f t="shared" si="8"/>
        <v>2.0756436545910231</v>
      </c>
      <c r="R23" s="106">
        <f t="shared" si="8"/>
        <v>2.2169059011164274</v>
      </c>
      <c r="S23" s="106">
        <f t="shared" si="8"/>
        <v>2.4994303941672364</v>
      </c>
      <c r="T23" s="106">
        <f t="shared" si="8"/>
        <v>2.4971519708361813</v>
      </c>
      <c r="U23" s="106">
        <f t="shared" si="8"/>
        <v>2.6498063340168603</v>
      </c>
      <c r="V23" s="106">
        <f t="shared" si="8"/>
        <v>2.9710640236956025</v>
      </c>
      <c r="W23" s="106">
        <f t="shared" si="8"/>
        <v>2.8753702437912962</v>
      </c>
      <c r="X23" s="106">
        <f t="shared" si="8"/>
        <v>3.0576441102756893</v>
      </c>
      <c r="Y23" s="106">
        <f t="shared" si="8"/>
        <v>3.187514240145819</v>
      </c>
      <c r="Z23" s="106">
        <f t="shared" si="8"/>
        <v>3.0849851902483483</v>
      </c>
      <c r="AA23" s="106">
        <f t="shared" si="8"/>
        <v>2.9300524037366142</v>
      </c>
      <c r="AB23" s="106">
        <f t="shared" si="8"/>
        <v>2.7614490772385509</v>
      </c>
      <c r="AC23" s="106">
        <f t="shared" si="8"/>
        <v>2.6042378673957622</v>
      </c>
      <c r="AD23" s="106">
        <f t="shared" si="8"/>
        <v>2.6725905673274095</v>
      </c>
      <c r="AE23" s="106">
        <f t="shared" si="8"/>
        <v>2.7272727272727271</v>
      </c>
      <c r="AF23" s="106">
        <f t="shared" si="8"/>
        <v>2.7910685805422646</v>
      </c>
      <c r="AG23" s="106">
        <f t="shared" si="8"/>
        <v>2.5039872408293462</v>
      </c>
      <c r="AH23" s="106">
        <f t="shared" si="8"/>
        <v>2.4128503075871497</v>
      </c>
      <c r="AI23" s="106">
        <f t="shared" si="8"/>
        <v>2.1645021645021645</v>
      </c>
      <c r="AJ23" s="106">
        <f t="shared" si="8"/>
        <v>1.9366598313966734</v>
      </c>
      <c r="AK23" s="106">
        <f t="shared" si="8"/>
        <v>1.5652768284347232</v>
      </c>
      <c r="AL23" s="106">
        <f t="shared" si="8"/>
        <v>1.2645249487354751</v>
      </c>
      <c r="AM23" s="106">
        <f t="shared" si="8"/>
        <v>2.5290498974709501</v>
      </c>
    </row>
    <row r="24" spans="1:39" ht="14.5" customHeight="1">
      <c r="A24" s="109" t="s">
        <v>55</v>
      </c>
      <c r="B24" s="11">
        <f t="shared" ref="B24:AM24" si="9">B15*100/$B15</f>
        <v>100</v>
      </c>
      <c r="C24" s="62">
        <f t="shared" si="9"/>
        <v>12.485903012727565</v>
      </c>
      <c r="D24" s="62">
        <f t="shared" si="9"/>
        <v>2.5213468664411147</v>
      </c>
      <c r="E24" s="62">
        <f t="shared" si="9"/>
        <v>2.3844047043660384</v>
      </c>
      <c r="F24" s="62">
        <f t="shared" si="9"/>
        <v>2.0702432737232157</v>
      </c>
      <c r="G24" s="62">
        <f t="shared" si="9"/>
        <v>2.2877396487836315</v>
      </c>
      <c r="H24" s="62">
        <f t="shared" si="9"/>
        <v>2.1588529080070886</v>
      </c>
      <c r="I24" s="62">
        <f t="shared" si="9"/>
        <v>2.1669083293056226</v>
      </c>
      <c r="J24" s="62">
        <f t="shared" si="9"/>
        <v>2.231351699693894</v>
      </c>
      <c r="K24" s="62">
        <f t="shared" si="9"/>
        <v>2.2635733848880295</v>
      </c>
      <c r="L24" s="62">
        <f t="shared" si="9"/>
        <v>2.3763492830675044</v>
      </c>
      <c r="M24" s="62">
        <f t="shared" si="9"/>
        <v>2.3199613339777669</v>
      </c>
      <c r="N24" s="62">
        <f t="shared" si="9"/>
        <v>2.311905912679233</v>
      </c>
      <c r="O24" s="62">
        <f t="shared" si="9"/>
        <v>2.1266312228129531</v>
      </c>
      <c r="P24" s="62">
        <f t="shared" si="9"/>
        <v>2.5616239729337846</v>
      </c>
      <c r="Q24" s="62">
        <f t="shared" si="9"/>
        <v>2.4085709682616403</v>
      </c>
      <c r="R24" s="62">
        <f t="shared" si="9"/>
        <v>2.6180119220235216</v>
      </c>
      <c r="S24" s="62">
        <f t="shared" si="9"/>
        <v>2.2796842274850975</v>
      </c>
      <c r="T24" s="62">
        <f t="shared" si="9"/>
        <v>2.2716288061865635</v>
      </c>
      <c r="U24" s="62">
        <f t="shared" si="9"/>
        <v>2.6099565007249881</v>
      </c>
      <c r="V24" s="62">
        <f t="shared" si="9"/>
        <v>2.6502336072176575</v>
      </c>
      <c r="W24" s="62">
        <f t="shared" si="9"/>
        <v>2.7468986628000645</v>
      </c>
      <c r="X24" s="62">
        <f t="shared" si="9"/>
        <v>2.8113420331883359</v>
      </c>
      <c r="Y24" s="62">
        <f t="shared" si="9"/>
        <v>3.2705010472047689</v>
      </c>
      <c r="Z24" s="62">
        <f t="shared" si="9"/>
        <v>3.0852263573384886</v>
      </c>
      <c r="AA24" s="62">
        <f t="shared" si="9"/>
        <v>2.9805058804575477</v>
      </c>
      <c r="AB24" s="62">
        <f t="shared" si="9"/>
        <v>2.8113420331883359</v>
      </c>
      <c r="AC24" s="62">
        <f t="shared" si="9"/>
        <v>2.9080070887707428</v>
      </c>
      <c r="AD24" s="62">
        <f t="shared" si="9"/>
        <v>2.5132914451425807</v>
      </c>
      <c r="AE24" s="62">
        <f t="shared" si="9"/>
        <v>3.0288384082487516</v>
      </c>
      <c r="AF24" s="62">
        <f t="shared" si="9"/>
        <v>2.8677299822780733</v>
      </c>
      <c r="AG24" s="62">
        <f t="shared" si="9"/>
        <v>2.7549540840985984</v>
      </c>
      <c r="AH24" s="62">
        <f t="shared" si="9"/>
        <v>2.311905912679233</v>
      </c>
      <c r="AI24" s="62">
        <f t="shared" si="9"/>
        <v>2.1910745932012246</v>
      </c>
      <c r="AJ24" s="62">
        <f t="shared" si="9"/>
        <v>1.9091348477525374</v>
      </c>
      <c r="AK24" s="62">
        <f t="shared" si="9"/>
        <v>1.3855324633478332</v>
      </c>
      <c r="AL24" s="62">
        <f t="shared" si="9"/>
        <v>1.2969228290639601</v>
      </c>
      <c r="AM24" s="62">
        <f t="shared" si="9"/>
        <v>2.0219107459320123</v>
      </c>
    </row>
    <row r="25" spans="1:39" ht="14.5" customHeight="1">
      <c r="A25" s="18" t="s">
        <v>22</v>
      </c>
      <c r="B25" s="20">
        <f t="shared" ref="B25:AM25" si="10">B16*100/$B16</f>
        <v>100</v>
      </c>
      <c r="C25" s="106">
        <f t="shared" si="10"/>
        <v>14.840752592691876</v>
      </c>
      <c r="D25" s="106">
        <f t="shared" si="10"/>
        <v>3.1849481461624811</v>
      </c>
      <c r="E25" s="106">
        <f t="shared" si="10"/>
        <v>3.0609680499941363</v>
      </c>
      <c r="F25" s="106">
        <f t="shared" si="10"/>
        <v>2.9135322599561042</v>
      </c>
      <c r="G25" s="106">
        <f t="shared" si="10"/>
        <v>2.8649454655117528</v>
      </c>
      <c r="H25" s="106">
        <f t="shared" si="10"/>
        <v>2.7258867089986096</v>
      </c>
      <c r="I25" s="106">
        <f t="shared" si="10"/>
        <v>2.7292375224085648</v>
      </c>
      <c r="J25" s="106">
        <f t="shared" si="10"/>
        <v>2.486303550186808</v>
      </c>
      <c r="K25" s="106">
        <f t="shared" si="10"/>
        <v>2.3606480473134854</v>
      </c>
      <c r="L25" s="106">
        <f t="shared" si="10"/>
        <v>2.2802285254745591</v>
      </c>
      <c r="M25" s="106">
        <f t="shared" si="10"/>
        <v>2.2316417310302077</v>
      </c>
      <c r="N25" s="106">
        <f t="shared" si="10"/>
        <v>2.1411697689614155</v>
      </c>
      <c r="O25" s="106">
        <f t="shared" si="10"/>
        <v>2.0490224001876456</v>
      </c>
      <c r="P25" s="106">
        <f t="shared" si="10"/>
        <v>2.1311173287315497</v>
      </c>
      <c r="Q25" s="106">
        <f t="shared" si="10"/>
        <v>2.1696516829460353</v>
      </c>
      <c r="R25" s="106">
        <f t="shared" si="10"/>
        <v>2.2182384773903867</v>
      </c>
      <c r="S25" s="106">
        <f t="shared" si="10"/>
        <v>2.4109102484628142</v>
      </c>
      <c r="T25" s="106">
        <f t="shared" si="10"/>
        <v>2.5064084306465393</v>
      </c>
      <c r="U25" s="106">
        <f t="shared" si="10"/>
        <v>2.5315395312212039</v>
      </c>
      <c r="V25" s="106">
        <f t="shared" si="10"/>
        <v>2.8347881448221557</v>
      </c>
      <c r="W25" s="106">
        <f t="shared" si="10"/>
        <v>2.801280010722603</v>
      </c>
      <c r="X25" s="106">
        <f t="shared" si="10"/>
        <v>2.7560440296882067</v>
      </c>
      <c r="Y25" s="106">
        <f t="shared" si="10"/>
        <v>2.792902977197715</v>
      </c>
      <c r="Z25" s="106">
        <f t="shared" si="10"/>
        <v>2.7962537906076701</v>
      </c>
      <c r="AA25" s="106">
        <f t="shared" si="10"/>
        <v>2.5114346507614722</v>
      </c>
      <c r="AB25" s="106">
        <f t="shared" si="10"/>
        <v>2.3003334059342904</v>
      </c>
      <c r="AC25" s="106">
        <f t="shared" si="10"/>
        <v>2.338867760148776</v>
      </c>
      <c r="AD25" s="106">
        <f t="shared" si="10"/>
        <v>2.4511200093822776</v>
      </c>
      <c r="AE25" s="106">
        <f t="shared" si="10"/>
        <v>2.2433695779650509</v>
      </c>
      <c r="AF25" s="106">
        <f t="shared" si="10"/>
        <v>2.2534220181949167</v>
      </c>
      <c r="AG25" s="106">
        <f t="shared" si="10"/>
        <v>2.0356191465478246</v>
      </c>
      <c r="AH25" s="106">
        <f t="shared" si="10"/>
        <v>1.8362457486554862</v>
      </c>
      <c r="AI25" s="106">
        <f t="shared" si="10"/>
        <v>1.7122656524871414</v>
      </c>
      <c r="AJ25" s="106">
        <f t="shared" si="10"/>
        <v>1.5045152210699146</v>
      </c>
      <c r="AK25" s="106">
        <f t="shared" si="10"/>
        <v>1.3420007706870842</v>
      </c>
      <c r="AL25" s="106">
        <f t="shared" si="10"/>
        <v>1.0940405783503946</v>
      </c>
      <c r="AM25" s="106">
        <f t="shared" si="10"/>
        <v>2.5583460385008463</v>
      </c>
    </row>
    <row r="26" spans="1:39" ht="14.5" customHeight="1">
      <c r="A26" s="23"/>
      <c r="B26" s="281">
        <v>2015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1:39" ht="14.5" customHeight="1">
      <c r="A27" s="23"/>
      <c r="B27" s="282" t="s">
        <v>1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</row>
    <row r="28" spans="1:39" ht="14.5" customHeight="1">
      <c r="A28" s="21" t="s">
        <v>20</v>
      </c>
      <c r="B28" s="17">
        <f>SUM(C28:AM28)</f>
        <v>549913</v>
      </c>
      <c r="C28" s="17">
        <f>SUM(C29:C35)</f>
        <v>68868</v>
      </c>
      <c r="D28" s="17">
        <f t="shared" ref="D28:L28" si="11">SUM(D29:D35)</f>
        <v>15641</v>
      </c>
      <c r="E28" s="17">
        <f t="shared" si="11"/>
        <v>15777</v>
      </c>
      <c r="F28" s="17">
        <f t="shared" si="11"/>
        <v>15477</v>
      </c>
      <c r="G28" s="17">
        <f t="shared" si="11"/>
        <v>14238</v>
      </c>
      <c r="H28" s="17">
        <f t="shared" si="11"/>
        <v>12690</v>
      </c>
      <c r="I28" s="17">
        <f t="shared" si="11"/>
        <v>11839</v>
      </c>
      <c r="J28" s="17">
        <f t="shared" si="11"/>
        <v>11322</v>
      </c>
      <c r="K28" s="17">
        <f t="shared" si="11"/>
        <v>11424</v>
      </c>
      <c r="L28" s="17">
        <f t="shared" si="11"/>
        <v>11957</v>
      </c>
      <c r="M28" s="17">
        <f t="shared" ref="M28:AL28" si="12">SUM(M29:M35)</f>
        <v>12341</v>
      </c>
      <c r="N28" s="17">
        <f t="shared" si="12"/>
        <v>12417</v>
      </c>
      <c r="O28" s="17">
        <f t="shared" si="12"/>
        <v>12455</v>
      </c>
      <c r="P28" s="17">
        <f t="shared" si="12"/>
        <v>12457</v>
      </c>
      <c r="Q28" s="17">
        <f t="shared" si="12"/>
        <v>12187</v>
      </c>
      <c r="R28" s="17">
        <f t="shared" si="12"/>
        <v>11939</v>
      </c>
      <c r="S28" s="17">
        <f t="shared" si="12"/>
        <v>12370</v>
      </c>
      <c r="T28" s="17">
        <f t="shared" si="12"/>
        <v>12283</v>
      </c>
      <c r="U28" s="17">
        <f t="shared" si="12"/>
        <v>12297</v>
      </c>
      <c r="V28" s="17">
        <f t="shared" si="12"/>
        <v>12575</v>
      </c>
      <c r="W28" s="17">
        <f t="shared" si="12"/>
        <v>12938</v>
      </c>
      <c r="X28" s="17">
        <f t="shared" si="12"/>
        <v>13242</v>
      </c>
      <c r="Y28" s="17">
        <f t="shared" si="12"/>
        <v>13425</v>
      </c>
      <c r="Z28" s="17">
        <f t="shared" si="12"/>
        <v>14113</v>
      </c>
      <c r="AA28" s="17">
        <f t="shared" si="12"/>
        <v>14581</v>
      </c>
      <c r="AB28" s="17">
        <f t="shared" si="12"/>
        <v>14667</v>
      </c>
      <c r="AC28" s="17">
        <f t="shared" si="12"/>
        <v>14814</v>
      </c>
      <c r="AD28" s="17">
        <f t="shared" si="12"/>
        <v>14439</v>
      </c>
      <c r="AE28" s="17">
        <f t="shared" si="12"/>
        <v>13182</v>
      </c>
      <c r="AF28" s="17">
        <f t="shared" si="12"/>
        <v>12888</v>
      </c>
      <c r="AG28" s="17">
        <f t="shared" si="12"/>
        <v>12605</v>
      </c>
      <c r="AH28" s="17">
        <f t="shared" si="12"/>
        <v>13058</v>
      </c>
      <c r="AI28" s="17">
        <f t="shared" si="12"/>
        <v>13245</v>
      </c>
      <c r="AJ28" s="17">
        <f t="shared" si="12"/>
        <v>12919</v>
      </c>
      <c r="AK28" s="17">
        <f t="shared" si="12"/>
        <v>12084</v>
      </c>
      <c r="AL28" s="17">
        <f t="shared" si="12"/>
        <v>10645</v>
      </c>
      <c r="AM28" s="17">
        <f>SUM(AM29:AM35)</f>
        <v>24514</v>
      </c>
    </row>
    <row r="29" spans="1:39" ht="14.5" customHeight="1">
      <c r="A29" s="18" t="s">
        <v>21</v>
      </c>
      <c r="B29" s="20">
        <f>SUM(C29:AM29)</f>
        <v>187413</v>
      </c>
      <c r="C29" s="20">
        <v>21791</v>
      </c>
      <c r="D29" s="20">
        <v>4947</v>
      </c>
      <c r="E29" s="20">
        <v>5073</v>
      </c>
      <c r="F29" s="20">
        <v>4932</v>
      </c>
      <c r="G29" s="20">
        <v>4536</v>
      </c>
      <c r="H29" s="20">
        <v>4021</v>
      </c>
      <c r="I29" s="20">
        <v>3766</v>
      </c>
      <c r="J29" s="20">
        <v>3580</v>
      </c>
      <c r="K29" s="20">
        <v>3584</v>
      </c>
      <c r="L29" s="20">
        <v>3905</v>
      </c>
      <c r="M29" s="20">
        <v>3987</v>
      </c>
      <c r="N29" s="20">
        <v>4063</v>
      </c>
      <c r="O29" s="20">
        <v>4067</v>
      </c>
      <c r="P29" s="20">
        <v>4135</v>
      </c>
      <c r="Q29" s="20">
        <v>3934</v>
      </c>
      <c r="R29" s="20">
        <v>3991</v>
      </c>
      <c r="S29" s="20">
        <v>4168</v>
      </c>
      <c r="T29" s="20">
        <v>4091</v>
      </c>
      <c r="U29" s="20">
        <v>4191</v>
      </c>
      <c r="V29" s="20">
        <v>4342</v>
      </c>
      <c r="W29" s="20">
        <v>4484</v>
      </c>
      <c r="X29" s="20">
        <v>4698</v>
      </c>
      <c r="Y29" s="20">
        <v>4802</v>
      </c>
      <c r="Z29" s="20">
        <v>4995</v>
      </c>
      <c r="AA29" s="20">
        <v>5386</v>
      </c>
      <c r="AB29" s="20">
        <v>5360</v>
      </c>
      <c r="AC29" s="20">
        <v>5392</v>
      </c>
      <c r="AD29" s="20">
        <v>5351</v>
      </c>
      <c r="AE29" s="20">
        <v>4874</v>
      </c>
      <c r="AF29" s="20">
        <v>4749</v>
      </c>
      <c r="AG29" s="20">
        <v>4656</v>
      </c>
      <c r="AH29" s="20">
        <v>4862</v>
      </c>
      <c r="AI29" s="20">
        <v>5076</v>
      </c>
      <c r="AJ29" s="20">
        <v>4731</v>
      </c>
      <c r="AK29" s="20">
        <v>4633</v>
      </c>
      <c r="AL29" s="20">
        <v>4060</v>
      </c>
      <c r="AM29" s="20">
        <v>8200</v>
      </c>
    </row>
    <row r="30" spans="1:39" ht="14.5" customHeight="1">
      <c r="A30" s="109" t="s">
        <v>53</v>
      </c>
      <c r="B30" s="11">
        <f t="shared" ref="B30:B35" si="13">SUM(C30:AM30)</f>
        <v>86351</v>
      </c>
      <c r="C30" s="11">
        <v>10048</v>
      </c>
      <c r="D30" s="11">
        <v>2184</v>
      </c>
      <c r="E30" s="11">
        <v>2238</v>
      </c>
      <c r="F30" s="11">
        <v>2282</v>
      </c>
      <c r="G30" s="11">
        <v>2076</v>
      </c>
      <c r="H30" s="11">
        <v>1892</v>
      </c>
      <c r="I30" s="11">
        <v>1710</v>
      </c>
      <c r="J30" s="11">
        <v>1648</v>
      </c>
      <c r="K30" s="11">
        <v>1717</v>
      </c>
      <c r="L30" s="11">
        <v>1802</v>
      </c>
      <c r="M30" s="11">
        <v>1913</v>
      </c>
      <c r="N30" s="11">
        <v>1913</v>
      </c>
      <c r="O30" s="11">
        <v>2011</v>
      </c>
      <c r="P30" s="11">
        <v>1973</v>
      </c>
      <c r="Q30" s="11">
        <v>2045</v>
      </c>
      <c r="R30" s="11">
        <v>1925</v>
      </c>
      <c r="S30" s="11">
        <v>2063</v>
      </c>
      <c r="T30" s="11">
        <v>2019</v>
      </c>
      <c r="U30" s="11">
        <v>2037</v>
      </c>
      <c r="V30" s="11">
        <v>2105</v>
      </c>
      <c r="W30" s="11">
        <v>2086</v>
      </c>
      <c r="X30" s="11">
        <v>2198</v>
      </c>
      <c r="Y30" s="11">
        <v>2181</v>
      </c>
      <c r="Z30" s="11">
        <v>2261</v>
      </c>
      <c r="AA30" s="11">
        <v>2389</v>
      </c>
      <c r="AB30" s="11">
        <v>2373</v>
      </c>
      <c r="AC30" s="11">
        <v>2436</v>
      </c>
      <c r="AD30" s="11">
        <v>2315</v>
      </c>
      <c r="AE30" s="11">
        <v>2118</v>
      </c>
      <c r="AF30" s="11">
        <v>2127</v>
      </c>
      <c r="AG30" s="11">
        <v>2145</v>
      </c>
      <c r="AH30" s="11">
        <v>2156</v>
      </c>
      <c r="AI30" s="11">
        <v>2084</v>
      </c>
      <c r="AJ30" s="11">
        <v>2098</v>
      </c>
      <c r="AK30" s="11">
        <v>1947</v>
      </c>
      <c r="AL30" s="11">
        <v>1713</v>
      </c>
      <c r="AM30" s="11">
        <v>4123</v>
      </c>
    </row>
    <row r="31" spans="1:39" ht="14.5" customHeight="1">
      <c r="A31" s="18" t="s">
        <v>118</v>
      </c>
      <c r="B31" s="20">
        <f t="shared" si="13"/>
        <v>98384</v>
      </c>
      <c r="C31" s="20">
        <v>13153</v>
      </c>
      <c r="D31" s="20">
        <v>2511</v>
      </c>
      <c r="E31" s="20">
        <v>2455</v>
      </c>
      <c r="F31" s="20">
        <v>2377</v>
      </c>
      <c r="G31" s="20">
        <v>2212</v>
      </c>
      <c r="H31" s="20">
        <v>1859</v>
      </c>
      <c r="I31" s="20">
        <v>1808</v>
      </c>
      <c r="J31" s="20">
        <v>1711</v>
      </c>
      <c r="K31" s="20">
        <v>1915</v>
      </c>
      <c r="L31" s="20">
        <v>2015</v>
      </c>
      <c r="M31" s="20">
        <v>2256</v>
      </c>
      <c r="N31" s="20">
        <v>2315</v>
      </c>
      <c r="O31" s="20">
        <v>2484</v>
      </c>
      <c r="P31" s="20">
        <v>2465</v>
      </c>
      <c r="Q31" s="20">
        <v>2426</v>
      </c>
      <c r="R31" s="20">
        <v>2444</v>
      </c>
      <c r="S31" s="20">
        <v>2456</v>
      </c>
      <c r="T31" s="20">
        <v>2387</v>
      </c>
      <c r="U31" s="20">
        <v>2472</v>
      </c>
      <c r="V31" s="20">
        <v>2442</v>
      </c>
      <c r="W31" s="20">
        <v>2379</v>
      </c>
      <c r="X31" s="20">
        <v>2351</v>
      </c>
      <c r="Y31" s="20">
        <v>2363</v>
      </c>
      <c r="Z31" s="20">
        <v>2484</v>
      </c>
      <c r="AA31" s="20">
        <v>2537</v>
      </c>
      <c r="AB31" s="20">
        <v>2541</v>
      </c>
      <c r="AC31" s="20">
        <v>2610</v>
      </c>
      <c r="AD31" s="20">
        <v>2420</v>
      </c>
      <c r="AE31" s="20">
        <v>2267</v>
      </c>
      <c r="AF31" s="20">
        <v>2290</v>
      </c>
      <c r="AG31" s="20">
        <v>2298</v>
      </c>
      <c r="AH31" s="20">
        <v>2345</v>
      </c>
      <c r="AI31" s="20">
        <v>2441</v>
      </c>
      <c r="AJ31" s="20">
        <v>2507</v>
      </c>
      <c r="AK31" s="20">
        <v>2296</v>
      </c>
      <c r="AL31" s="20">
        <v>1977</v>
      </c>
      <c r="AM31" s="20">
        <v>4115</v>
      </c>
    </row>
    <row r="32" spans="1:39" ht="14.5" customHeight="1">
      <c r="A32" s="109" t="s">
        <v>54</v>
      </c>
      <c r="B32" s="11">
        <f t="shared" si="13"/>
        <v>28025</v>
      </c>
      <c r="C32" s="11">
        <v>3666</v>
      </c>
      <c r="D32" s="11">
        <v>916</v>
      </c>
      <c r="E32" s="11">
        <v>844</v>
      </c>
      <c r="F32" s="11">
        <v>849</v>
      </c>
      <c r="G32" s="11">
        <v>738</v>
      </c>
      <c r="H32" s="11">
        <v>686</v>
      </c>
      <c r="I32" s="11">
        <v>625</v>
      </c>
      <c r="J32" s="11">
        <v>617</v>
      </c>
      <c r="K32" s="11">
        <v>617</v>
      </c>
      <c r="L32" s="11">
        <v>649</v>
      </c>
      <c r="M32" s="11">
        <v>591</v>
      </c>
      <c r="N32" s="11">
        <v>648</v>
      </c>
      <c r="O32" s="11">
        <v>624</v>
      </c>
      <c r="P32" s="11">
        <v>629</v>
      </c>
      <c r="Q32" s="11">
        <v>610</v>
      </c>
      <c r="R32" s="11">
        <v>578</v>
      </c>
      <c r="S32" s="11">
        <v>635</v>
      </c>
      <c r="T32" s="11">
        <v>628</v>
      </c>
      <c r="U32" s="11">
        <v>568</v>
      </c>
      <c r="V32" s="11">
        <v>596</v>
      </c>
      <c r="W32" s="11">
        <v>645</v>
      </c>
      <c r="X32" s="11">
        <v>620</v>
      </c>
      <c r="Y32" s="11">
        <v>696</v>
      </c>
      <c r="Z32" s="11">
        <v>688</v>
      </c>
      <c r="AA32" s="11">
        <v>659</v>
      </c>
      <c r="AB32" s="11">
        <v>709</v>
      </c>
      <c r="AC32" s="11">
        <v>726</v>
      </c>
      <c r="AD32" s="11">
        <v>687</v>
      </c>
      <c r="AE32" s="11">
        <v>644</v>
      </c>
      <c r="AF32" s="11">
        <v>645</v>
      </c>
      <c r="AG32" s="11">
        <v>616</v>
      </c>
      <c r="AH32" s="11">
        <v>637</v>
      </c>
      <c r="AI32" s="11">
        <v>612</v>
      </c>
      <c r="AJ32" s="11">
        <v>633</v>
      </c>
      <c r="AK32" s="11">
        <v>603</v>
      </c>
      <c r="AL32" s="11">
        <v>539</v>
      </c>
      <c r="AM32" s="11">
        <v>1352</v>
      </c>
    </row>
    <row r="33" spans="1:39" ht="14.5" customHeight="1">
      <c r="A33" s="18" t="s">
        <v>119</v>
      </c>
      <c r="B33" s="20">
        <f t="shared" si="13"/>
        <v>53169</v>
      </c>
      <c r="C33" s="20">
        <v>6503</v>
      </c>
      <c r="D33" s="20">
        <v>1736</v>
      </c>
      <c r="E33" s="20">
        <v>1754</v>
      </c>
      <c r="F33" s="20">
        <v>1716</v>
      </c>
      <c r="G33" s="20">
        <v>1577</v>
      </c>
      <c r="H33" s="20">
        <v>1431</v>
      </c>
      <c r="I33" s="20">
        <v>1313</v>
      </c>
      <c r="J33" s="20">
        <v>1279</v>
      </c>
      <c r="K33" s="20">
        <v>1208</v>
      </c>
      <c r="L33" s="20">
        <v>1200</v>
      </c>
      <c r="M33" s="20">
        <v>1236</v>
      </c>
      <c r="N33" s="20">
        <v>1174</v>
      </c>
      <c r="O33" s="20">
        <v>1131</v>
      </c>
      <c r="P33" s="20">
        <v>1091</v>
      </c>
      <c r="Q33" s="20">
        <v>1042</v>
      </c>
      <c r="R33" s="20">
        <v>1036</v>
      </c>
      <c r="S33" s="20">
        <v>1053</v>
      </c>
      <c r="T33" s="20">
        <v>1150</v>
      </c>
      <c r="U33" s="20">
        <v>1069</v>
      </c>
      <c r="V33" s="20">
        <v>1104</v>
      </c>
      <c r="W33" s="20">
        <v>1230</v>
      </c>
      <c r="X33" s="20">
        <v>1232</v>
      </c>
      <c r="Y33" s="20">
        <v>1257</v>
      </c>
      <c r="Z33" s="20">
        <v>1378</v>
      </c>
      <c r="AA33" s="20">
        <v>1326</v>
      </c>
      <c r="AB33" s="20">
        <v>1403</v>
      </c>
      <c r="AC33" s="20">
        <v>1363</v>
      </c>
      <c r="AD33" s="20">
        <v>1370</v>
      </c>
      <c r="AE33" s="20">
        <v>1278</v>
      </c>
      <c r="AF33" s="20">
        <v>1166</v>
      </c>
      <c r="AG33" s="20">
        <v>1127</v>
      </c>
      <c r="AH33" s="20">
        <v>1175</v>
      </c>
      <c r="AI33" s="20">
        <v>1176</v>
      </c>
      <c r="AJ33" s="20">
        <v>1200</v>
      </c>
      <c r="AK33" s="20">
        <v>1043</v>
      </c>
      <c r="AL33" s="20">
        <v>970</v>
      </c>
      <c r="AM33" s="20">
        <v>2672</v>
      </c>
    </row>
    <row r="34" spans="1:39" ht="14.5" customHeight="1">
      <c r="A34" s="109" t="s">
        <v>55</v>
      </c>
      <c r="B34" s="11">
        <f t="shared" si="13"/>
        <v>15944</v>
      </c>
      <c r="C34" s="11">
        <v>1984</v>
      </c>
      <c r="D34" s="11">
        <v>447</v>
      </c>
      <c r="E34" s="11">
        <v>507</v>
      </c>
      <c r="F34" s="11">
        <v>471</v>
      </c>
      <c r="G34" s="11">
        <v>407</v>
      </c>
      <c r="H34" s="11">
        <v>388</v>
      </c>
      <c r="I34" s="11">
        <v>375</v>
      </c>
      <c r="J34" s="11">
        <v>323</v>
      </c>
      <c r="K34" s="11">
        <v>318</v>
      </c>
      <c r="L34" s="11">
        <v>320</v>
      </c>
      <c r="M34" s="11">
        <v>334</v>
      </c>
      <c r="N34" s="11">
        <v>373</v>
      </c>
      <c r="O34" s="11">
        <v>370</v>
      </c>
      <c r="P34" s="11">
        <v>387</v>
      </c>
      <c r="Q34" s="11">
        <v>357</v>
      </c>
      <c r="R34" s="11">
        <v>350</v>
      </c>
      <c r="S34" s="11">
        <v>352</v>
      </c>
      <c r="T34" s="11">
        <v>379</v>
      </c>
      <c r="U34" s="11">
        <v>367</v>
      </c>
      <c r="V34" s="11">
        <v>371</v>
      </c>
      <c r="W34" s="11">
        <v>368</v>
      </c>
      <c r="X34" s="11">
        <v>335</v>
      </c>
      <c r="Y34" s="11">
        <v>360</v>
      </c>
      <c r="Z34" s="11">
        <v>402</v>
      </c>
      <c r="AA34" s="11">
        <v>393</v>
      </c>
      <c r="AB34" s="11">
        <v>396</v>
      </c>
      <c r="AC34" s="11">
        <v>447</v>
      </c>
      <c r="AD34" s="11">
        <v>431</v>
      </c>
      <c r="AE34" s="11">
        <v>386</v>
      </c>
      <c r="AF34" s="11">
        <v>372</v>
      </c>
      <c r="AG34" s="11">
        <v>383</v>
      </c>
      <c r="AH34" s="11">
        <v>343</v>
      </c>
      <c r="AI34" s="11">
        <v>407</v>
      </c>
      <c r="AJ34" s="11">
        <v>388</v>
      </c>
      <c r="AK34" s="11">
        <v>337</v>
      </c>
      <c r="AL34" s="11">
        <v>283</v>
      </c>
      <c r="AM34" s="11">
        <v>733</v>
      </c>
    </row>
    <row r="35" spans="1:39" ht="14.5" customHeight="1">
      <c r="A35" s="18" t="s">
        <v>22</v>
      </c>
      <c r="B35" s="20">
        <f t="shared" si="13"/>
        <v>80627</v>
      </c>
      <c r="C35" s="20">
        <v>11723</v>
      </c>
      <c r="D35" s="20">
        <v>2900</v>
      </c>
      <c r="E35" s="20">
        <v>2906</v>
      </c>
      <c r="F35" s="20">
        <v>2850</v>
      </c>
      <c r="G35" s="20">
        <v>2692</v>
      </c>
      <c r="H35" s="20">
        <v>2413</v>
      </c>
      <c r="I35" s="20">
        <v>2242</v>
      </c>
      <c r="J35" s="20">
        <v>2164</v>
      </c>
      <c r="K35" s="20">
        <v>2065</v>
      </c>
      <c r="L35" s="20">
        <v>2066</v>
      </c>
      <c r="M35" s="20">
        <v>2024</v>
      </c>
      <c r="N35" s="20">
        <v>1931</v>
      </c>
      <c r="O35" s="20">
        <v>1768</v>
      </c>
      <c r="P35" s="20">
        <v>1777</v>
      </c>
      <c r="Q35" s="20">
        <v>1773</v>
      </c>
      <c r="R35" s="20">
        <v>1615</v>
      </c>
      <c r="S35" s="20">
        <v>1643</v>
      </c>
      <c r="T35" s="20">
        <v>1629</v>
      </c>
      <c r="U35" s="20">
        <v>1593</v>
      </c>
      <c r="V35" s="20">
        <v>1615</v>
      </c>
      <c r="W35" s="20">
        <v>1746</v>
      </c>
      <c r="X35" s="20">
        <v>1808</v>
      </c>
      <c r="Y35" s="20">
        <v>1766</v>
      </c>
      <c r="Z35" s="20">
        <v>1905</v>
      </c>
      <c r="AA35" s="20">
        <v>1891</v>
      </c>
      <c r="AB35" s="20">
        <v>1885</v>
      </c>
      <c r="AC35" s="20">
        <v>1840</v>
      </c>
      <c r="AD35" s="20">
        <v>1865</v>
      </c>
      <c r="AE35" s="20">
        <v>1615</v>
      </c>
      <c r="AF35" s="20">
        <v>1539</v>
      </c>
      <c r="AG35" s="20">
        <v>1380</v>
      </c>
      <c r="AH35" s="20">
        <v>1540</v>
      </c>
      <c r="AI35" s="20">
        <v>1449</v>
      </c>
      <c r="AJ35" s="20">
        <v>1362</v>
      </c>
      <c r="AK35" s="20">
        <v>1225</v>
      </c>
      <c r="AL35" s="20">
        <v>1103</v>
      </c>
      <c r="AM35" s="20">
        <v>3319</v>
      </c>
    </row>
    <row r="36" spans="1:39" ht="14.5" customHeight="1">
      <c r="A36" s="23"/>
      <c r="B36" s="269" t="s">
        <v>82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</row>
    <row r="37" spans="1:39" ht="14.5" customHeight="1">
      <c r="A37" s="21" t="s">
        <v>20</v>
      </c>
      <c r="B37" s="134">
        <f>B28*100/$B28</f>
        <v>100</v>
      </c>
      <c r="C37" s="167">
        <f t="shared" ref="C37:AM37" si="14">C28*100/$B28</f>
        <v>12.523435525255813</v>
      </c>
      <c r="D37" s="167">
        <f t="shared" si="14"/>
        <v>2.8442680933165794</v>
      </c>
      <c r="E37" s="167">
        <f t="shared" si="14"/>
        <v>2.8689992780676215</v>
      </c>
      <c r="F37" s="167">
        <f t="shared" si="14"/>
        <v>2.8144451940579693</v>
      </c>
      <c r="G37" s="167">
        <f t="shared" si="14"/>
        <v>2.5891368270981046</v>
      </c>
      <c r="H37" s="167">
        <f t="shared" si="14"/>
        <v>2.3076377536082981</v>
      </c>
      <c r="I37" s="167">
        <f t="shared" si="14"/>
        <v>2.152886001967584</v>
      </c>
      <c r="J37" s="167">
        <f t="shared" si="14"/>
        <v>2.0588711305242828</v>
      </c>
      <c r="K37" s="167">
        <f t="shared" si="14"/>
        <v>2.0774195190875648</v>
      </c>
      <c r="L37" s="167">
        <f t="shared" si="14"/>
        <v>2.1743439416780475</v>
      </c>
      <c r="M37" s="167">
        <f t="shared" si="14"/>
        <v>2.2441731692104026</v>
      </c>
      <c r="N37" s="167">
        <f t="shared" si="14"/>
        <v>2.2579935371595141</v>
      </c>
      <c r="O37" s="167">
        <f t="shared" si="14"/>
        <v>2.2649037211340701</v>
      </c>
      <c r="P37" s="167">
        <f t="shared" si="14"/>
        <v>2.2652674150274681</v>
      </c>
      <c r="Q37" s="167">
        <f t="shared" si="14"/>
        <v>2.216168739418781</v>
      </c>
      <c r="R37" s="167">
        <f t="shared" si="14"/>
        <v>2.171070696637468</v>
      </c>
      <c r="S37" s="167">
        <f t="shared" si="14"/>
        <v>2.2494467306646686</v>
      </c>
      <c r="T37" s="167">
        <f t="shared" si="14"/>
        <v>2.2336260463018696</v>
      </c>
      <c r="U37" s="167">
        <f t="shared" si="14"/>
        <v>2.2361719035556535</v>
      </c>
      <c r="V37" s="167">
        <f t="shared" si="14"/>
        <v>2.2867253547379311</v>
      </c>
      <c r="W37" s="167">
        <f t="shared" si="14"/>
        <v>2.3527357963896107</v>
      </c>
      <c r="X37" s="167">
        <f t="shared" si="14"/>
        <v>2.4080172681860583</v>
      </c>
      <c r="Y37" s="167">
        <f t="shared" si="14"/>
        <v>2.4412952594319464</v>
      </c>
      <c r="Z37" s="167">
        <f t="shared" si="14"/>
        <v>2.5664059587607495</v>
      </c>
      <c r="AA37" s="167">
        <f t="shared" si="14"/>
        <v>2.6515103298158071</v>
      </c>
      <c r="AB37" s="167">
        <f t="shared" si="14"/>
        <v>2.6671491672319076</v>
      </c>
      <c r="AC37" s="167">
        <f t="shared" si="14"/>
        <v>2.6938806683966372</v>
      </c>
      <c r="AD37" s="167">
        <f t="shared" si="14"/>
        <v>2.6256880633845716</v>
      </c>
      <c r="AE37" s="167">
        <f t="shared" si="14"/>
        <v>2.3971064513841283</v>
      </c>
      <c r="AF37" s="167">
        <f t="shared" si="14"/>
        <v>2.3436434490546687</v>
      </c>
      <c r="AG37" s="167">
        <f t="shared" si="14"/>
        <v>2.2921807631388966</v>
      </c>
      <c r="AH37" s="167">
        <f t="shared" si="14"/>
        <v>2.3745574299934717</v>
      </c>
      <c r="AI37" s="167">
        <f t="shared" si="14"/>
        <v>2.4085628090261548</v>
      </c>
      <c r="AJ37" s="167">
        <f t="shared" si="14"/>
        <v>2.3492807044023327</v>
      </c>
      <c r="AK37" s="167">
        <f t="shared" si="14"/>
        <v>2.1974385039088</v>
      </c>
      <c r="AL37" s="167">
        <f t="shared" si="14"/>
        <v>1.9357607476091672</v>
      </c>
      <c r="AM37" s="167">
        <f t="shared" si="14"/>
        <v>4.4577960513753991</v>
      </c>
    </row>
    <row r="38" spans="1:39" ht="14.5" customHeight="1">
      <c r="A38" s="18" t="s">
        <v>21</v>
      </c>
      <c r="B38" s="20">
        <f t="shared" ref="B38:AM38" si="15">B29*100/$B29</f>
        <v>100</v>
      </c>
      <c r="C38" s="106">
        <f>C29*100/$B29</f>
        <v>11.627261716102938</v>
      </c>
      <c r="D38" s="106">
        <f t="shared" si="15"/>
        <v>2.6396247859006579</v>
      </c>
      <c r="E38" s="106">
        <f t="shared" si="15"/>
        <v>2.7068559811752655</v>
      </c>
      <c r="F38" s="106">
        <f t="shared" si="15"/>
        <v>2.6316210721774902</v>
      </c>
      <c r="G38" s="106">
        <f t="shared" si="15"/>
        <v>2.4203230298858669</v>
      </c>
      <c r="H38" s="106">
        <f t="shared" si="15"/>
        <v>2.1455288587237811</v>
      </c>
      <c r="I38" s="106">
        <f t="shared" si="15"/>
        <v>2.0094657254299326</v>
      </c>
      <c r="J38" s="106">
        <f t="shared" si="15"/>
        <v>1.9102196752626552</v>
      </c>
      <c r="K38" s="106">
        <f t="shared" si="15"/>
        <v>1.9123539989221665</v>
      </c>
      <c r="L38" s="106">
        <f t="shared" si="15"/>
        <v>2.0836334725979522</v>
      </c>
      <c r="M38" s="106">
        <f t="shared" si="15"/>
        <v>2.1273871076179347</v>
      </c>
      <c r="N38" s="106">
        <f t="shared" si="15"/>
        <v>2.1679392571486504</v>
      </c>
      <c r="O38" s="106">
        <f t="shared" si="15"/>
        <v>2.1700735808081615</v>
      </c>
      <c r="P38" s="106">
        <f t="shared" si="15"/>
        <v>2.2063570830198547</v>
      </c>
      <c r="Q38" s="106">
        <f t="shared" si="15"/>
        <v>2.0991073191294092</v>
      </c>
      <c r="R38" s="106">
        <f t="shared" si="15"/>
        <v>2.1295214312774462</v>
      </c>
      <c r="S38" s="106">
        <f t="shared" si="15"/>
        <v>2.2239652532108232</v>
      </c>
      <c r="T38" s="106">
        <f t="shared" si="15"/>
        <v>2.1828795227652296</v>
      </c>
      <c r="U38" s="106">
        <f t="shared" si="15"/>
        <v>2.2362376142530134</v>
      </c>
      <c r="V38" s="106">
        <f t="shared" si="15"/>
        <v>2.3168083323995665</v>
      </c>
      <c r="W38" s="106">
        <f t="shared" si="15"/>
        <v>2.3925768223122197</v>
      </c>
      <c r="X38" s="106">
        <f t="shared" si="15"/>
        <v>2.5067631380960766</v>
      </c>
      <c r="Y38" s="106">
        <f t="shared" si="15"/>
        <v>2.5622555532433715</v>
      </c>
      <c r="Z38" s="106">
        <f t="shared" si="15"/>
        <v>2.665236669814794</v>
      </c>
      <c r="AA38" s="106">
        <f t="shared" si="15"/>
        <v>2.8738668075320284</v>
      </c>
      <c r="AB38" s="106">
        <f t="shared" si="15"/>
        <v>2.8599937037452046</v>
      </c>
      <c r="AC38" s="106">
        <f t="shared" si="15"/>
        <v>2.8770682930212952</v>
      </c>
      <c r="AD38" s="106">
        <f t="shared" si="15"/>
        <v>2.8551914755113037</v>
      </c>
      <c r="AE38" s="106">
        <f t="shared" si="15"/>
        <v>2.6006733791145757</v>
      </c>
      <c r="AF38" s="106">
        <f t="shared" si="15"/>
        <v>2.5339757647548464</v>
      </c>
      <c r="AG38" s="106">
        <f t="shared" si="15"/>
        <v>2.4843527396712073</v>
      </c>
      <c r="AH38" s="106">
        <f t="shared" si="15"/>
        <v>2.5942704081360417</v>
      </c>
      <c r="AI38" s="106">
        <f t="shared" si="15"/>
        <v>2.7084567239198987</v>
      </c>
      <c r="AJ38" s="106">
        <f t="shared" si="15"/>
        <v>2.5243713082870451</v>
      </c>
      <c r="AK38" s="106">
        <f t="shared" si="15"/>
        <v>2.4720803786290171</v>
      </c>
      <c r="AL38" s="106">
        <f t="shared" si="15"/>
        <v>2.1663385144040168</v>
      </c>
      <c r="AM38" s="106">
        <f t="shared" si="15"/>
        <v>4.3753635019982609</v>
      </c>
    </row>
    <row r="39" spans="1:39" ht="14.5" customHeight="1">
      <c r="A39" s="109" t="s">
        <v>53</v>
      </c>
      <c r="B39" s="11">
        <f t="shared" ref="B39:AM39" si="16">B30*100/$B30</f>
        <v>100</v>
      </c>
      <c r="C39" s="62">
        <f t="shared" si="16"/>
        <v>11.636228879804518</v>
      </c>
      <c r="D39" s="62">
        <f t="shared" si="16"/>
        <v>2.5292121689384026</v>
      </c>
      <c r="E39" s="62">
        <f t="shared" si="16"/>
        <v>2.5917476346539123</v>
      </c>
      <c r="F39" s="62">
        <f t="shared" si="16"/>
        <v>2.6427024585702541</v>
      </c>
      <c r="G39" s="62">
        <f t="shared" si="16"/>
        <v>2.4041412375073827</v>
      </c>
      <c r="H39" s="62">
        <f t="shared" si="16"/>
        <v>2.191057428402682</v>
      </c>
      <c r="I39" s="62">
        <f t="shared" si="16"/>
        <v>1.9802897476578152</v>
      </c>
      <c r="J39" s="62">
        <f t="shared" si="16"/>
        <v>1.9084897685029705</v>
      </c>
      <c r="K39" s="62">
        <f t="shared" si="16"/>
        <v>1.9883961969172332</v>
      </c>
      <c r="L39" s="62">
        <f t="shared" si="16"/>
        <v>2.0868316522101655</v>
      </c>
      <c r="M39" s="62">
        <f t="shared" si="16"/>
        <v>2.215376776180936</v>
      </c>
      <c r="N39" s="62">
        <f t="shared" si="16"/>
        <v>2.215376776180936</v>
      </c>
      <c r="O39" s="62">
        <f t="shared" si="16"/>
        <v>2.3288670658127875</v>
      </c>
      <c r="P39" s="62">
        <f t="shared" si="16"/>
        <v>2.2848606269759468</v>
      </c>
      <c r="Q39" s="62">
        <f t="shared" si="16"/>
        <v>2.3682412479299604</v>
      </c>
      <c r="R39" s="62">
        <f t="shared" si="16"/>
        <v>2.2292735463399382</v>
      </c>
      <c r="S39" s="62">
        <f t="shared" si="16"/>
        <v>2.3890864031684638</v>
      </c>
      <c r="T39" s="62">
        <f t="shared" si="16"/>
        <v>2.338131579252122</v>
      </c>
      <c r="U39" s="62">
        <f t="shared" si="16"/>
        <v>2.3589767344906254</v>
      </c>
      <c r="V39" s="62">
        <f t="shared" si="16"/>
        <v>2.4377250987249712</v>
      </c>
      <c r="W39" s="62">
        <f t="shared" si="16"/>
        <v>2.4157218793065511</v>
      </c>
      <c r="X39" s="62">
        <f t="shared" si="16"/>
        <v>2.5454250674572383</v>
      </c>
      <c r="Y39" s="62">
        <f t="shared" si="16"/>
        <v>2.5257379763986521</v>
      </c>
      <c r="Z39" s="62">
        <f t="shared" si="16"/>
        <v>2.6183831107920001</v>
      </c>
      <c r="AA39" s="62">
        <f t="shared" si="16"/>
        <v>2.7666153258213568</v>
      </c>
      <c r="AB39" s="62">
        <f t="shared" si="16"/>
        <v>2.7480862989426873</v>
      </c>
      <c r="AC39" s="62">
        <f t="shared" si="16"/>
        <v>2.8210443422774492</v>
      </c>
      <c r="AD39" s="62">
        <f t="shared" si="16"/>
        <v>2.6809185765075099</v>
      </c>
      <c r="AE39" s="62">
        <f t="shared" si="16"/>
        <v>2.4527799330638902</v>
      </c>
      <c r="AF39" s="62">
        <f t="shared" si="16"/>
        <v>2.4632025106831419</v>
      </c>
      <c r="AG39" s="62">
        <f t="shared" si="16"/>
        <v>2.4840476659216453</v>
      </c>
      <c r="AH39" s="62">
        <f t="shared" si="16"/>
        <v>2.4967863719007308</v>
      </c>
      <c r="AI39" s="62">
        <f t="shared" si="16"/>
        <v>2.4134057509467173</v>
      </c>
      <c r="AJ39" s="62">
        <f t="shared" si="16"/>
        <v>2.4296186494655534</v>
      </c>
      <c r="AK39" s="62">
        <f t="shared" si="16"/>
        <v>2.2547509582981089</v>
      </c>
      <c r="AL39" s="62">
        <f t="shared" si="16"/>
        <v>1.9837639401975657</v>
      </c>
      <c r="AM39" s="62">
        <f t="shared" si="16"/>
        <v>4.7746986137971765</v>
      </c>
    </row>
    <row r="40" spans="1:39" ht="14.5" customHeight="1">
      <c r="A40" s="18" t="s">
        <v>118</v>
      </c>
      <c r="B40" s="20">
        <f t="shared" ref="B40:AM40" si="17">B31*100/$B31</f>
        <v>100</v>
      </c>
      <c r="C40" s="106">
        <f t="shared" si="17"/>
        <v>13.369043746950723</v>
      </c>
      <c r="D40" s="106">
        <f t="shared" si="17"/>
        <v>2.5522442673605465</v>
      </c>
      <c r="E40" s="106">
        <f t="shared" si="17"/>
        <v>2.4953244429988617</v>
      </c>
      <c r="F40" s="106">
        <f t="shared" si="17"/>
        <v>2.4160432590665151</v>
      </c>
      <c r="G40" s="106">
        <f t="shared" si="17"/>
        <v>2.2483330622865507</v>
      </c>
      <c r="H40" s="106">
        <f t="shared" si="17"/>
        <v>1.8895348837209303</v>
      </c>
      <c r="I40" s="106">
        <f t="shared" si="17"/>
        <v>1.8376971865343958</v>
      </c>
      <c r="J40" s="106">
        <f t="shared" si="17"/>
        <v>1.7391039193364775</v>
      </c>
      <c r="K40" s="106">
        <f t="shared" si="17"/>
        <v>1.9464547080826151</v>
      </c>
      <c r="L40" s="106">
        <f t="shared" si="17"/>
        <v>2.0480972515856237</v>
      </c>
      <c r="M40" s="106">
        <f t="shared" si="17"/>
        <v>2.2930557814278743</v>
      </c>
      <c r="N40" s="106">
        <f t="shared" si="17"/>
        <v>2.3530248820946493</v>
      </c>
      <c r="O40" s="106">
        <f t="shared" si="17"/>
        <v>2.5248007806147341</v>
      </c>
      <c r="P40" s="106">
        <f t="shared" si="17"/>
        <v>2.5054886973491626</v>
      </c>
      <c r="Q40" s="106">
        <f t="shared" si="17"/>
        <v>2.4658481053829893</v>
      </c>
      <c r="R40" s="106">
        <f t="shared" si="17"/>
        <v>2.4841437632135306</v>
      </c>
      <c r="S40" s="106">
        <f t="shared" si="17"/>
        <v>2.4963408684338915</v>
      </c>
      <c r="T40" s="106">
        <f t="shared" si="17"/>
        <v>2.426207513416816</v>
      </c>
      <c r="U40" s="106">
        <f t="shared" si="17"/>
        <v>2.5126036753943732</v>
      </c>
      <c r="V40" s="106">
        <f t="shared" si="17"/>
        <v>2.4821109123434706</v>
      </c>
      <c r="W40" s="106">
        <f t="shared" si="17"/>
        <v>2.4180761099365751</v>
      </c>
      <c r="X40" s="106">
        <f t="shared" si="17"/>
        <v>2.3896161977557324</v>
      </c>
      <c r="Y40" s="106">
        <f t="shared" si="17"/>
        <v>2.4018133029760937</v>
      </c>
      <c r="Z40" s="106">
        <f t="shared" si="17"/>
        <v>2.5248007806147341</v>
      </c>
      <c r="AA40" s="106">
        <f t="shared" si="17"/>
        <v>2.5786713286713288</v>
      </c>
      <c r="AB40" s="106">
        <f t="shared" si="17"/>
        <v>2.5827370304114492</v>
      </c>
      <c r="AC40" s="106">
        <f t="shared" si="17"/>
        <v>2.6528703854285252</v>
      </c>
      <c r="AD40" s="106">
        <f t="shared" si="17"/>
        <v>2.4597495527728084</v>
      </c>
      <c r="AE40" s="106">
        <f t="shared" si="17"/>
        <v>2.3042364612132054</v>
      </c>
      <c r="AF40" s="106">
        <f t="shared" si="17"/>
        <v>2.3276142462188973</v>
      </c>
      <c r="AG40" s="106">
        <f t="shared" si="17"/>
        <v>2.3357456496991382</v>
      </c>
      <c r="AH40" s="106">
        <f t="shared" si="17"/>
        <v>2.383517645145552</v>
      </c>
      <c r="AI40" s="106">
        <f t="shared" si="17"/>
        <v>2.4810944869084404</v>
      </c>
      <c r="AJ40" s="106">
        <f t="shared" si="17"/>
        <v>2.5481785656204261</v>
      </c>
      <c r="AK40" s="106">
        <f t="shared" si="17"/>
        <v>2.3337127988290778</v>
      </c>
      <c r="AL40" s="106">
        <f t="shared" si="17"/>
        <v>2.0094730850544802</v>
      </c>
      <c r="AM40" s="106">
        <f t="shared" si="17"/>
        <v>4.1825906651488047</v>
      </c>
    </row>
    <row r="41" spans="1:39" ht="14.5" customHeight="1">
      <c r="A41" s="109" t="s">
        <v>54</v>
      </c>
      <c r="B41" s="11">
        <f t="shared" ref="B41:AM41" si="18">B32*100/$B32</f>
        <v>100</v>
      </c>
      <c r="C41" s="62">
        <f t="shared" si="18"/>
        <v>13.081177520071364</v>
      </c>
      <c r="D41" s="62">
        <f t="shared" si="18"/>
        <v>3.2685102586975914</v>
      </c>
      <c r="E41" s="62">
        <f t="shared" si="18"/>
        <v>3.0115967885816235</v>
      </c>
      <c r="F41" s="62">
        <f t="shared" si="18"/>
        <v>3.0294380017841211</v>
      </c>
      <c r="G41" s="62">
        <f t="shared" si="18"/>
        <v>2.6333630686886709</v>
      </c>
      <c r="H41" s="62">
        <f t="shared" si="18"/>
        <v>2.447814451382694</v>
      </c>
      <c r="I41" s="62">
        <f t="shared" si="18"/>
        <v>2.2301516503122212</v>
      </c>
      <c r="J41" s="62">
        <f t="shared" si="18"/>
        <v>2.2016057091882248</v>
      </c>
      <c r="K41" s="62">
        <f t="shared" si="18"/>
        <v>2.2016057091882248</v>
      </c>
      <c r="L41" s="62">
        <f t="shared" si="18"/>
        <v>2.3157894736842106</v>
      </c>
      <c r="M41" s="62">
        <f t="shared" si="18"/>
        <v>2.1088314005352364</v>
      </c>
      <c r="N41" s="62">
        <f t="shared" si="18"/>
        <v>2.3122212310437109</v>
      </c>
      <c r="O41" s="62">
        <f t="shared" si="18"/>
        <v>2.2265834076717215</v>
      </c>
      <c r="P41" s="62">
        <f t="shared" si="18"/>
        <v>2.2444246208742196</v>
      </c>
      <c r="Q41" s="62">
        <f t="shared" si="18"/>
        <v>2.1766280107047278</v>
      </c>
      <c r="R41" s="62">
        <f t="shared" si="18"/>
        <v>2.062444246208742</v>
      </c>
      <c r="S41" s="62">
        <f t="shared" si="18"/>
        <v>2.2658340767172169</v>
      </c>
      <c r="T41" s="62">
        <f t="shared" si="18"/>
        <v>2.2408563782337199</v>
      </c>
      <c r="U41" s="62">
        <f t="shared" si="18"/>
        <v>2.0267618198037467</v>
      </c>
      <c r="V41" s="62">
        <f t="shared" si="18"/>
        <v>2.1266726137377341</v>
      </c>
      <c r="W41" s="62">
        <f t="shared" si="18"/>
        <v>2.3015165031222122</v>
      </c>
      <c r="X41" s="62">
        <f t="shared" si="18"/>
        <v>2.2123104371097235</v>
      </c>
      <c r="Y41" s="62">
        <f t="shared" si="18"/>
        <v>2.4834968777876893</v>
      </c>
      <c r="Z41" s="62">
        <f t="shared" si="18"/>
        <v>2.454950936663693</v>
      </c>
      <c r="AA41" s="62">
        <f t="shared" si="18"/>
        <v>2.3514719000892059</v>
      </c>
      <c r="AB41" s="62">
        <f t="shared" si="18"/>
        <v>2.5298840321141838</v>
      </c>
      <c r="AC41" s="62">
        <f t="shared" si="18"/>
        <v>2.5905441570026762</v>
      </c>
      <c r="AD41" s="62">
        <f t="shared" si="18"/>
        <v>2.4513826940231938</v>
      </c>
      <c r="AE41" s="62">
        <f t="shared" si="18"/>
        <v>2.297948260481713</v>
      </c>
      <c r="AF41" s="62">
        <f t="shared" si="18"/>
        <v>2.3015165031222122</v>
      </c>
      <c r="AG41" s="62">
        <f t="shared" si="18"/>
        <v>2.1980374665477251</v>
      </c>
      <c r="AH41" s="62">
        <f t="shared" si="18"/>
        <v>2.2729705619982159</v>
      </c>
      <c r="AI41" s="62">
        <f t="shared" si="18"/>
        <v>2.1837644959857272</v>
      </c>
      <c r="AJ41" s="62">
        <f t="shared" si="18"/>
        <v>2.2586975914362175</v>
      </c>
      <c r="AK41" s="62">
        <f t="shared" si="18"/>
        <v>2.1516503122212312</v>
      </c>
      <c r="AL41" s="62">
        <f t="shared" si="18"/>
        <v>1.9232827832292596</v>
      </c>
      <c r="AM41" s="62">
        <f t="shared" si="18"/>
        <v>4.8242640499553966</v>
      </c>
    </row>
    <row r="42" spans="1:39" ht="14.5" customHeight="1">
      <c r="A42" s="18" t="s">
        <v>119</v>
      </c>
      <c r="B42" s="20">
        <f t="shared" ref="B42:AM42" si="19">B33*100/$B33</f>
        <v>100</v>
      </c>
      <c r="C42" s="106">
        <f t="shared" si="19"/>
        <v>12.23081118696985</v>
      </c>
      <c r="D42" s="106">
        <f t="shared" si="19"/>
        <v>3.2650604675656867</v>
      </c>
      <c r="E42" s="106">
        <f t="shared" si="19"/>
        <v>3.2989147811694783</v>
      </c>
      <c r="F42" s="106">
        <f t="shared" si="19"/>
        <v>3.2274445635614737</v>
      </c>
      <c r="G42" s="106">
        <f t="shared" si="19"/>
        <v>2.9660140307321936</v>
      </c>
      <c r="H42" s="106">
        <f t="shared" si="19"/>
        <v>2.6914179315014386</v>
      </c>
      <c r="I42" s="106">
        <f t="shared" si="19"/>
        <v>2.4694840978765824</v>
      </c>
      <c r="J42" s="106">
        <f t="shared" si="19"/>
        <v>2.40553706106942</v>
      </c>
      <c r="K42" s="106">
        <f t="shared" si="19"/>
        <v>2.2720006018544643</v>
      </c>
      <c r="L42" s="106">
        <f t="shared" si="19"/>
        <v>2.2569542402527789</v>
      </c>
      <c r="M42" s="106">
        <f t="shared" si="19"/>
        <v>2.3246628674603622</v>
      </c>
      <c r="N42" s="106">
        <f t="shared" si="19"/>
        <v>2.2080535650473019</v>
      </c>
      <c r="O42" s="106">
        <f t="shared" si="19"/>
        <v>2.1271793714382441</v>
      </c>
      <c r="P42" s="106">
        <f t="shared" si="19"/>
        <v>2.0519475634298181</v>
      </c>
      <c r="Q42" s="106">
        <f t="shared" si="19"/>
        <v>1.9597885986194963</v>
      </c>
      <c r="R42" s="106">
        <f t="shared" si="19"/>
        <v>1.9485038274182325</v>
      </c>
      <c r="S42" s="106">
        <f t="shared" si="19"/>
        <v>1.9804773458218135</v>
      </c>
      <c r="T42" s="106">
        <f t="shared" si="19"/>
        <v>2.1629144802422466</v>
      </c>
      <c r="U42" s="106">
        <f t="shared" si="19"/>
        <v>2.0105700690251838</v>
      </c>
      <c r="V42" s="106">
        <f t="shared" si="19"/>
        <v>2.0763979010325566</v>
      </c>
      <c r="W42" s="106">
        <f t="shared" si="19"/>
        <v>2.3133780962590982</v>
      </c>
      <c r="X42" s="106">
        <f t="shared" si="19"/>
        <v>2.3171396866595195</v>
      </c>
      <c r="Y42" s="106">
        <f t="shared" si="19"/>
        <v>2.3641595666647857</v>
      </c>
      <c r="Z42" s="106">
        <f t="shared" si="19"/>
        <v>2.5917357858902745</v>
      </c>
      <c r="AA42" s="106">
        <f t="shared" si="19"/>
        <v>2.4939344354793205</v>
      </c>
      <c r="AB42" s="106">
        <f t="shared" si="19"/>
        <v>2.6387556658955407</v>
      </c>
      <c r="AC42" s="106">
        <f t="shared" si="19"/>
        <v>2.5635238578871147</v>
      </c>
      <c r="AD42" s="106">
        <f t="shared" si="19"/>
        <v>2.5766894242885892</v>
      </c>
      <c r="AE42" s="106">
        <f t="shared" si="19"/>
        <v>2.4036562658692096</v>
      </c>
      <c r="AF42" s="106">
        <f t="shared" si="19"/>
        <v>2.1930072034456169</v>
      </c>
      <c r="AG42" s="106">
        <f t="shared" si="19"/>
        <v>2.1196561906374014</v>
      </c>
      <c r="AH42" s="106">
        <f t="shared" si="19"/>
        <v>2.2099343602475128</v>
      </c>
      <c r="AI42" s="106">
        <f t="shared" si="19"/>
        <v>2.2118151554477232</v>
      </c>
      <c r="AJ42" s="106">
        <f t="shared" si="19"/>
        <v>2.2569542402527789</v>
      </c>
      <c r="AK42" s="106">
        <f t="shared" si="19"/>
        <v>1.961669393819707</v>
      </c>
      <c r="AL42" s="106">
        <f t="shared" si="19"/>
        <v>1.8243713442043297</v>
      </c>
      <c r="AM42" s="106">
        <f t="shared" si="19"/>
        <v>5.0254847749628544</v>
      </c>
    </row>
    <row r="43" spans="1:39" ht="14.5" customHeight="1">
      <c r="A43" s="109" t="s">
        <v>55</v>
      </c>
      <c r="B43" s="11">
        <f t="shared" ref="B43:AM43" si="20">B34*100/$B34</f>
        <v>100</v>
      </c>
      <c r="C43" s="62">
        <f t="shared" si="20"/>
        <v>12.443552433517311</v>
      </c>
      <c r="D43" s="62">
        <f t="shared" si="20"/>
        <v>2.8035624686402407</v>
      </c>
      <c r="E43" s="62">
        <f t="shared" si="20"/>
        <v>3.179879578524837</v>
      </c>
      <c r="F43" s="62">
        <f t="shared" si="20"/>
        <v>2.9540893125940793</v>
      </c>
      <c r="G43" s="62">
        <f t="shared" si="20"/>
        <v>2.5526843953838436</v>
      </c>
      <c r="H43" s="62">
        <f t="shared" si="20"/>
        <v>2.4335173105870549</v>
      </c>
      <c r="I43" s="62">
        <f t="shared" si="20"/>
        <v>2.3519819367787256</v>
      </c>
      <c r="J43" s="62">
        <f t="shared" si="20"/>
        <v>2.0258404415454088</v>
      </c>
      <c r="K43" s="62">
        <f t="shared" si="20"/>
        <v>1.9944806823883592</v>
      </c>
      <c r="L43" s="62">
        <f t="shared" si="20"/>
        <v>2.0070245860511791</v>
      </c>
      <c r="M43" s="62">
        <f t="shared" si="20"/>
        <v>2.0948319116909184</v>
      </c>
      <c r="N43" s="62">
        <f t="shared" si="20"/>
        <v>2.3394380331159055</v>
      </c>
      <c r="O43" s="62">
        <f t="shared" si="20"/>
        <v>2.3206221776216758</v>
      </c>
      <c r="P43" s="62">
        <f t="shared" si="20"/>
        <v>2.4272453587556448</v>
      </c>
      <c r="Q43" s="62">
        <f t="shared" si="20"/>
        <v>2.2390868038133469</v>
      </c>
      <c r="R43" s="62">
        <f t="shared" si="20"/>
        <v>2.195183140993477</v>
      </c>
      <c r="S43" s="62">
        <f t="shared" si="20"/>
        <v>2.2077270446562971</v>
      </c>
      <c r="T43" s="62">
        <f t="shared" si="20"/>
        <v>2.3770697441043653</v>
      </c>
      <c r="U43" s="62">
        <f t="shared" si="20"/>
        <v>2.3018063221274461</v>
      </c>
      <c r="V43" s="62">
        <f t="shared" si="20"/>
        <v>2.3268941294530858</v>
      </c>
      <c r="W43" s="62">
        <f t="shared" si="20"/>
        <v>2.3080782739588561</v>
      </c>
      <c r="X43" s="62">
        <f t="shared" si="20"/>
        <v>2.101103863522328</v>
      </c>
      <c r="Y43" s="62">
        <f t="shared" si="20"/>
        <v>2.2579026593075766</v>
      </c>
      <c r="Z43" s="62">
        <f t="shared" si="20"/>
        <v>2.5213246362267938</v>
      </c>
      <c r="AA43" s="62">
        <f t="shared" si="20"/>
        <v>2.4648770697441043</v>
      </c>
      <c r="AB43" s="62">
        <f t="shared" si="20"/>
        <v>2.483692925238334</v>
      </c>
      <c r="AC43" s="62">
        <f t="shared" si="20"/>
        <v>2.8035624686402407</v>
      </c>
      <c r="AD43" s="62">
        <f t="shared" si="20"/>
        <v>2.7032112393376817</v>
      </c>
      <c r="AE43" s="62">
        <f t="shared" si="20"/>
        <v>2.4209734069242348</v>
      </c>
      <c r="AF43" s="62">
        <f t="shared" si="20"/>
        <v>2.3331660812844959</v>
      </c>
      <c r="AG43" s="62">
        <f t="shared" si="20"/>
        <v>2.4021575514300051</v>
      </c>
      <c r="AH43" s="62">
        <f t="shared" si="20"/>
        <v>2.1512794781736075</v>
      </c>
      <c r="AI43" s="62">
        <f t="shared" si="20"/>
        <v>2.5526843953838436</v>
      </c>
      <c r="AJ43" s="62">
        <f t="shared" si="20"/>
        <v>2.4335173105870549</v>
      </c>
      <c r="AK43" s="62">
        <f t="shared" si="20"/>
        <v>2.1136477671851481</v>
      </c>
      <c r="AL43" s="62">
        <f t="shared" si="20"/>
        <v>1.7749623682890114</v>
      </c>
      <c r="AM43" s="62">
        <f t="shared" si="20"/>
        <v>4.5973406924234821</v>
      </c>
    </row>
    <row r="44" spans="1:39" ht="14.5" customHeight="1">
      <c r="A44" s="18" t="s">
        <v>22</v>
      </c>
      <c r="B44" s="20">
        <f t="shared" ref="B44:AM44" si="21">B35*100/$B35</f>
        <v>100</v>
      </c>
      <c r="C44" s="106">
        <f t="shared" si="21"/>
        <v>14.539794361690253</v>
      </c>
      <c r="D44" s="106">
        <f t="shared" si="21"/>
        <v>3.5968100016123632</v>
      </c>
      <c r="E44" s="106">
        <f t="shared" si="21"/>
        <v>3.6042516774777682</v>
      </c>
      <c r="F44" s="106">
        <f t="shared" si="21"/>
        <v>3.5347960360673225</v>
      </c>
      <c r="G44" s="106">
        <f t="shared" si="21"/>
        <v>3.3388319049449935</v>
      </c>
      <c r="H44" s="106">
        <f t="shared" si="21"/>
        <v>2.9927939772036662</v>
      </c>
      <c r="I44" s="106">
        <f t="shared" si="21"/>
        <v>2.7807062150396269</v>
      </c>
      <c r="J44" s="106">
        <f t="shared" si="21"/>
        <v>2.6839644287893631</v>
      </c>
      <c r="K44" s="106">
        <f t="shared" si="21"/>
        <v>2.5611767770101825</v>
      </c>
      <c r="L44" s="106">
        <f t="shared" si="21"/>
        <v>2.5624170563210833</v>
      </c>
      <c r="M44" s="106">
        <f t="shared" si="21"/>
        <v>2.5103253252632491</v>
      </c>
      <c r="N44" s="106">
        <f t="shared" si="21"/>
        <v>2.3949793493494735</v>
      </c>
      <c r="O44" s="106">
        <f t="shared" si="21"/>
        <v>2.1928138216726407</v>
      </c>
      <c r="P44" s="106">
        <f t="shared" si="21"/>
        <v>2.203976335470748</v>
      </c>
      <c r="Q44" s="106">
        <f t="shared" si="21"/>
        <v>2.199015218227145</v>
      </c>
      <c r="R44" s="106">
        <f t="shared" si="21"/>
        <v>2.0030510871048159</v>
      </c>
      <c r="S44" s="106">
        <f t="shared" si="21"/>
        <v>2.037778907810039</v>
      </c>
      <c r="T44" s="106">
        <f t="shared" si="21"/>
        <v>2.0204149974574275</v>
      </c>
      <c r="U44" s="106">
        <f t="shared" si="21"/>
        <v>1.9757649422649981</v>
      </c>
      <c r="V44" s="106">
        <f t="shared" si="21"/>
        <v>2.0030510871048159</v>
      </c>
      <c r="W44" s="106">
        <f t="shared" si="21"/>
        <v>2.1655276768328227</v>
      </c>
      <c r="X44" s="106">
        <f t="shared" si="21"/>
        <v>2.2424249941086734</v>
      </c>
      <c r="Y44" s="106">
        <f t="shared" si="21"/>
        <v>2.1903332630508392</v>
      </c>
      <c r="Z44" s="106">
        <f t="shared" si="21"/>
        <v>2.3627320872660524</v>
      </c>
      <c r="AA44" s="106">
        <f t="shared" si="21"/>
        <v>2.3453681769134409</v>
      </c>
      <c r="AB44" s="106">
        <f t="shared" si="21"/>
        <v>2.3379265010480359</v>
      </c>
      <c r="AC44" s="106">
        <f t="shared" si="21"/>
        <v>2.2821139320574995</v>
      </c>
      <c r="AD44" s="106">
        <f t="shared" si="21"/>
        <v>2.3131209148300198</v>
      </c>
      <c r="AE44" s="106">
        <f t="shared" si="21"/>
        <v>2.0030510871048159</v>
      </c>
      <c r="AF44" s="106">
        <f t="shared" si="21"/>
        <v>1.9087898594763542</v>
      </c>
      <c r="AG44" s="106">
        <f t="shared" si="21"/>
        <v>1.7115854490431246</v>
      </c>
      <c r="AH44" s="106">
        <f t="shared" si="21"/>
        <v>1.9100301387872549</v>
      </c>
      <c r="AI44" s="106">
        <f t="shared" si="21"/>
        <v>1.7971647214952808</v>
      </c>
      <c r="AJ44" s="106">
        <f t="shared" si="21"/>
        <v>1.6892604214469098</v>
      </c>
      <c r="AK44" s="106">
        <f t="shared" si="21"/>
        <v>1.5193421558534983</v>
      </c>
      <c r="AL44" s="106">
        <f t="shared" si="21"/>
        <v>1.3680280799235989</v>
      </c>
      <c r="AM44" s="106">
        <f t="shared" si="21"/>
        <v>4.1164870328798049</v>
      </c>
    </row>
    <row r="45" spans="1:39" ht="14.5" customHeight="1">
      <c r="A45" s="23"/>
      <c r="B45" s="281" t="s">
        <v>42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</row>
    <row r="46" spans="1:39" ht="14.5" customHeight="1">
      <c r="A46" s="23"/>
      <c r="B46" s="282" t="s">
        <v>1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</row>
    <row r="47" spans="1:39" ht="14.5" customHeight="1">
      <c r="A47" s="21" t="s">
        <v>20</v>
      </c>
      <c r="B47" s="35">
        <f t="shared" ref="B47:L47" si="22">B28-B9</f>
        <v>110515</v>
      </c>
      <c r="C47" s="35">
        <f t="shared" si="22"/>
        <v>13560</v>
      </c>
      <c r="D47" s="35">
        <f t="shared" si="22"/>
        <v>4735</v>
      </c>
      <c r="E47" s="35">
        <f t="shared" si="22"/>
        <v>5630</v>
      </c>
      <c r="F47" s="35">
        <f t="shared" si="22"/>
        <v>5757</v>
      </c>
      <c r="G47" s="35">
        <f t="shared" si="22"/>
        <v>4475</v>
      </c>
      <c r="H47" s="35">
        <f t="shared" si="22"/>
        <v>2925</v>
      </c>
      <c r="I47" s="35">
        <f t="shared" si="22"/>
        <v>2000</v>
      </c>
      <c r="J47" s="35">
        <f t="shared" si="22"/>
        <v>1784</v>
      </c>
      <c r="K47" s="35">
        <f t="shared" si="22"/>
        <v>1969</v>
      </c>
      <c r="L47" s="35">
        <f t="shared" si="22"/>
        <v>2662</v>
      </c>
      <c r="M47" s="35">
        <f t="shared" ref="M47:AM47" si="23">M28-M9</f>
        <v>3090</v>
      </c>
      <c r="N47" s="35">
        <f t="shared" si="23"/>
        <v>3280</v>
      </c>
      <c r="O47" s="35">
        <f t="shared" si="23"/>
        <v>2833</v>
      </c>
      <c r="P47" s="35">
        <f t="shared" si="23"/>
        <v>2807</v>
      </c>
      <c r="Q47" s="35">
        <f t="shared" si="23"/>
        <v>2328</v>
      </c>
      <c r="R47" s="35">
        <f t="shared" si="23"/>
        <v>1693</v>
      </c>
      <c r="S47" s="35">
        <f t="shared" si="23"/>
        <v>1623</v>
      </c>
      <c r="T47" s="35">
        <f t="shared" si="23"/>
        <v>1030</v>
      </c>
      <c r="U47" s="35">
        <f t="shared" si="23"/>
        <v>719</v>
      </c>
      <c r="V47" s="35">
        <f t="shared" si="23"/>
        <v>98</v>
      </c>
      <c r="W47" s="35">
        <f t="shared" si="23"/>
        <v>22</v>
      </c>
      <c r="X47" s="35">
        <f t="shared" si="23"/>
        <v>23</v>
      </c>
      <c r="Y47" s="35">
        <f t="shared" si="23"/>
        <v>-112</v>
      </c>
      <c r="Z47" s="35">
        <f t="shared" si="23"/>
        <v>808</v>
      </c>
      <c r="AA47" s="35">
        <f t="shared" si="23"/>
        <v>2156</v>
      </c>
      <c r="AB47" s="35">
        <f t="shared" si="23"/>
        <v>2455</v>
      </c>
      <c r="AC47" s="35">
        <f t="shared" si="23"/>
        <v>2651</v>
      </c>
      <c r="AD47" s="35">
        <f t="shared" si="23"/>
        <v>1865</v>
      </c>
      <c r="AE47" s="35">
        <f t="shared" si="23"/>
        <v>324</v>
      </c>
      <c r="AF47" s="35">
        <f t="shared" si="23"/>
        <v>50</v>
      </c>
      <c r="AG47" s="35">
        <f t="shared" si="23"/>
        <v>391</v>
      </c>
      <c r="AH47" s="35">
        <f t="shared" si="23"/>
        <v>2002</v>
      </c>
      <c r="AI47" s="35">
        <f t="shared" si="23"/>
        <v>3375</v>
      </c>
      <c r="AJ47" s="35">
        <f t="shared" si="23"/>
        <v>4348</v>
      </c>
      <c r="AK47" s="35">
        <f t="shared" si="23"/>
        <v>5000</v>
      </c>
      <c r="AL47" s="35">
        <f t="shared" si="23"/>
        <v>5006</v>
      </c>
      <c r="AM47" s="35">
        <f t="shared" si="23"/>
        <v>15153</v>
      </c>
    </row>
    <row r="48" spans="1:39" ht="14.5" customHeight="1">
      <c r="A48" s="18" t="s">
        <v>21</v>
      </c>
      <c r="B48" s="36">
        <f>B29-B10</f>
        <v>39432</v>
      </c>
      <c r="C48" s="36">
        <f>C29-C10</f>
        <v>4961</v>
      </c>
      <c r="D48" s="36">
        <f t="shared" ref="D48:AL48" si="24">E29-D10</f>
        <v>1748</v>
      </c>
      <c r="E48" s="36">
        <f t="shared" si="24"/>
        <v>1897</v>
      </c>
      <c r="F48" s="36">
        <f t="shared" si="24"/>
        <v>1611</v>
      </c>
      <c r="G48" s="36">
        <f t="shared" si="24"/>
        <v>1048</v>
      </c>
      <c r="H48" s="36">
        <f t="shared" si="24"/>
        <v>805</v>
      </c>
      <c r="I48" s="36">
        <f t="shared" si="24"/>
        <v>634</v>
      </c>
      <c r="J48" s="36">
        <f t="shared" si="24"/>
        <v>688</v>
      </c>
      <c r="K48" s="36">
        <f t="shared" si="24"/>
        <v>923</v>
      </c>
      <c r="L48" s="66">
        <f t="shared" si="24"/>
        <v>1065</v>
      </c>
      <c r="M48" s="66">
        <f t="shared" si="24"/>
        <v>1185</v>
      </c>
      <c r="N48" s="66">
        <f t="shared" si="24"/>
        <v>1199</v>
      </c>
      <c r="O48" s="66">
        <f t="shared" si="24"/>
        <v>978</v>
      </c>
      <c r="P48" s="66">
        <f t="shared" si="24"/>
        <v>858</v>
      </c>
      <c r="Q48" s="66">
        <f t="shared" si="24"/>
        <v>769</v>
      </c>
      <c r="R48" s="66">
        <f t="shared" si="24"/>
        <v>863</v>
      </c>
      <c r="S48" s="66">
        <f t="shared" si="24"/>
        <v>446</v>
      </c>
      <c r="T48" s="66">
        <f t="shared" si="24"/>
        <v>259</v>
      </c>
      <c r="U48" s="66">
        <f t="shared" si="24"/>
        <v>313</v>
      </c>
      <c r="V48" s="66">
        <f t="shared" si="24"/>
        <v>242</v>
      </c>
      <c r="W48" s="66">
        <f t="shared" si="24"/>
        <v>68</v>
      </c>
      <c r="X48" s="66">
        <f t="shared" si="24"/>
        <v>72</v>
      </c>
      <c r="Y48" s="66">
        <f t="shared" si="24"/>
        <v>291</v>
      </c>
      <c r="Z48" s="66">
        <f t="shared" si="24"/>
        <v>576</v>
      </c>
      <c r="AA48" s="66">
        <f t="shared" si="24"/>
        <v>882</v>
      </c>
      <c r="AB48" s="66">
        <f t="shared" si="24"/>
        <v>981</v>
      </c>
      <c r="AC48" s="66">
        <f t="shared" si="24"/>
        <v>980</v>
      </c>
      <c r="AD48" s="66">
        <f t="shared" si="24"/>
        <v>284</v>
      </c>
      <c r="AE48" s="66">
        <f t="shared" si="24"/>
        <v>-125</v>
      </c>
      <c r="AF48" s="66">
        <f t="shared" si="24"/>
        <v>25</v>
      </c>
      <c r="AG48" s="66">
        <f t="shared" si="24"/>
        <v>290</v>
      </c>
      <c r="AH48" s="66">
        <f t="shared" si="24"/>
        <v>980</v>
      </c>
      <c r="AI48" s="66">
        <f t="shared" si="24"/>
        <v>1011</v>
      </c>
      <c r="AJ48" s="66">
        <f t="shared" si="24"/>
        <v>1296</v>
      </c>
      <c r="AK48" s="66">
        <f t="shared" si="24"/>
        <v>1259</v>
      </c>
      <c r="AL48" s="66">
        <f t="shared" si="24"/>
        <v>6112</v>
      </c>
      <c r="AM48" s="66">
        <f>AM29-AM10</f>
        <v>5211</v>
      </c>
    </row>
    <row r="49" spans="1:39" ht="14.5" customHeight="1">
      <c r="A49" s="109" t="s">
        <v>53</v>
      </c>
      <c r="B49" s="110">
        <f>B30-B11</f>
        <v>14530</v>
      </c>
      <c r="C49" s="110">
        <f>C30-C11</f>
        <v>1155</v>
      </c>
      <c r="D49" s="110">
        <f t="shared" ref="D49:L49" si="25">D30-D11</f>
        <v>434</v>
      </c>
      <c r="E49" s="110">
        <f t="shared" si="25"/>
        <v>715</v>
      </c>
      <c r="F49" s="110">
        <f t="shared" si="25"/>
        <v>799</v>
      </c>
      <c r="G49" s="110">
        <f t="shared" si="25"/>
        <v>591</v>
      </c>
      <c r="H49" s="110">
        <f t="shared" si="25"/>
        <v>399</v>
      </c>
      <c r="I49" s="110">
        <f t="shared" si="25"/>
        <v>193</v>
      </c>
      <c r="J49" s="110">
        <f t="shared" si="25"/>
        <v>89</v>
      </c>
      <c r="K49" s="110">
        <f t="shared" si="25"/>
        <v>163</v>
      </c>
      <c r="L49" s="110">
        <f t="shared" si="25"/>
        <v>287</v>
      </c>
      <c r="M49" s="110">
        <f t="shared" ref="M49:AM49" si="26">M30-M11</f>
        <v>388</v>
      </c>
      <c r="N49" s="110">
        <f t="shared" si="26"/>
        <v>399</v>
      </c>
      <c r="O49" s="110">
        <f t="shared" si="26"/>
        <v>367</v>
      </c>
      <c r="P49" s="110">
        <f t="shared" si="26"/>
        <v>376</v>
      </c>
      <c r="Q49" s="110">
        <f t="shared" si="26"/>
        <v>391</v>
      </c>
      <c r="R49" s="110">
        <f t="shared" si="26"/>
        <v>115</v>
      </c>
      <c r="S49" s="110">
        <f t="shared" si="26"/>
        <v>309</v>
      </c>
      <c r="T49" s="110">
        <f t="shared" si="26"/>
        <v>110</v>
      </c>
      <c r="U49" s="110">
        <f t="shared" si="26"/>
        <v>171</v>
      </c>
      <c r="V49" s="110">
        <f t="shared" si="26"/>
        <v>56</v>
      </c>
      <c r="W49" s="110">
        <f t="shared" si="26"/>
        <v>-58</v>
      </c>
      <c r="X49" s="110">
        <f t="shared" si="26"/>
        <v>27</v>
      </c>
      <c r="Y49" s="110">
        <f t="shared" si="26"/>
        <v>-58</v>
      </c>
      <c r="Z49" s="110">
        <f t="shared" si="26"/>
        <v>83</v>
      </c>
      <c r="AA49" s="110">
        <f t="shared" si="26"/>
        <v>364</v>
      </c>
      <c r="AB49" s="110">
        <f t="shared" si="26"/>
        <v>336</v>
      </c>
      <c r="AC49" s="110">
        <f t="shared" si="26"/>
        <v>400</v>
      </c>
      <c r="AD49" s="110">
        <f t="shared" si="26"/>
        <v>190</v>
      </c>
      <c r="AE49" s="110">
        <f t="shared" si="26"/>
        <v>45</v>
      </c>
      <c r="AF49" s="110">
        <f t="shared" si="26"/>
        <v>-2</v>
      </c>
      <c r="AG49" s="110">
        <f t="shared" si="26"/>
        <v>165</v>
      </c>
      <c r="AH49" s="110">
        <f t="shared" si="26"/>
        <v>331</v>
      </c>
      <c r="AI49" s="110">
        <f t="shared" si="26"/>
        <v>445</v>
      </c>
      <c r="AJ49" s="110">
        <f t="shared" si="26"/>
        <v>719</v>
      </c>
      <c r="AK49" s="110">
        <f t="shared" si="26"/>
        <v>754</v>
      </c>
      <c r="AL49" s="110">
        <f t="shared" si="26"/>
        <v>722</v>
      </c>
      <c r="AM49" s="110">
        <f t="shared" si="26"/>
        <v>2560</v>
      </c>
    </row>
    <row r="50" spans="1:39" ht="14.5" customHeight="1">
      <c r="A50" s="18" t="s">
        <v>118</v>
      </c>
      <c r="B50" s="36">
        <f>SUM(C50:L50)</f>
        <v>4747</v>
      </c>
      <c r="C50" s="36">
        <f>C31-C12</f>
        <v>2445</v>
      </c>
      <c r="D50" s="36">
        <f t="shared" ref="D50:L50" si="27">D31-D12</f>
        <v>651</v>
      </c>
      <c r="E50" s="36">
        <f t="shared" si="27"/>
        <v>650</v>
      </c>
      <c r="F50" s="36">
        <f t="shared" si="27"/>
        <v>676</v>
      </c>
      <c r="G50" s="36">
        <f t="shared" si="27"/>
        <v>412</v>
      </c>
      <c r="H50" s="36">
        <f t="shared" si="27"/>
        <v>5</v>
      </c>
      <c r="I50" s="36">
        <f t="shared" si="27"/>
        <v>-135</v>
      </c>
      <c r="J50" s="36">
        <f t="shared" si="27"/>
        <v>-151</v>
      </c>
      <c r="K50" s="36">
        <f t="shared" si="27"/>
        <v>62</v>
      </c>
      <c r="L50" s="66">
        <f t="shared" si="27"/>
        <v>132</v>
      </c>
      <c r="M50" s="66">
        <f t="shared" ref="M50:AM50" si="28">M31-M12</f>
        <v>328</v>
      </c>
      <c r="N50" s="66">
        <f t="shared" si="28"/>
        <v>411</v>
      </c>
      <c r="O50" s="66">
        <f t="shared" si="28"/>
        <v>577</v>
      </c>
      <c r="P50" s="66">
        <f t="shared" si="28"/>
        <v>541</v>
      </c>
      <c r="Q50" s="66">
        <f t="shared" si="28"/>
        <v>429</v>
      </c>
      <c r="R50" s="66">
        <f t="shared" si="28"/>
        <v>446</v>
      </c>
      <c r="S50" s="66">
        <f t="shared" si="28"/>
        <v>493</v>
      </c>
      <c r="T50" s="66">
        <f t="shared" si="28"/>
        <v>394</v>
      </c>
      <c r="U50" s="66">
        <f t="shared" si="28"/>
        <v>402</v>
      </c>
      <c r="V50" s="66">
        <f t="shared" si="28"/>
        <v>178</v>
      </c>
      <c r="W50" s="66">
        <f t="shared" si="28"/>
        <v>100</v>
      </c>
      <c r="X50" s="66">
        <f t="shared" si="28"/>
        <v>33</v>
      </c>
      <c r="Y50" s="66">
        <f t="shared" si="28"/>
        <v>-61</v>
      </c>
      <c r="Z50" s="66">
        <f t="shared" si="28"/>
        <v>214</v>
      </c>
      <c r="AA50" s="66">
        <f t="shared" si="28"/>
        <v>366</v>
      </c>
      <c r="AB50" s="66">
        <f t="shared" si="28"/>
        <v>326</v>
      </c>
      <c r="AC50" s="66">
        <f t="shared" si="28"/>
        <v>352</v>
      </c>
      <c r="AD50" s="66">
        <f t="shared" si="28"/>
        <v>126</v>
      </c>
      <c r="AE50" s="66">
        <f t="shared" si="28"/>
        <v>-136</v>
      </c>
      <c r="AF50" s="66">
        <f t="shared" si="28"/>
        <v>-220</v>
      </c>
      <c r="AG50" s="66">
        <f t="shared" si="28"/>
        <v>-103</v>
      </c>
      <c r="AH50" s="66">
        <f t="shared" si="28"/>
        <v>206</v>
      </c>
      <c r="AI50" s="66">
        <f t="shared" si="28"/>
        <v>669</v>
      </c>
      <c r="AJ50" s="66">
        <f t="shared" si="28"/>
        <v>1095</v>
      </c>
      <c r="AK50" s="66">
        <f t="shared" si="28"/>
        <v>1201</v>
      </c>
      <c r="AL50" s="66">
        <f t="shared" si="28"/>
        <v>1089</v>
      </c>
      <c r="AM50" s="66">
        <f t="shared" si="28"/>
        <v>2718</v>
      </c>
    </row>
    <row r="51" spans="1:39" ht="14.5" customHeight="1">
      <c r="A51" s="109" t="s">
        <v>54</v>
      </c>
      <c r="B51" s="110">
        <f>SUM(C51:L51)</f>
        <v>2866</v>
      </c>
      <c r="C51" s="110">
        <f>C32-C13</f>
        <v>806</v>
      </c>
      <c r="D51" s="110">
        <f t="shared" ref="D51:L51" si="29">D32-D13</f>
        <v>361</v>
      </c>
      <c r="E51" s="110">
        <f t="shared" si="29"/>
        <v>306</v>
      </c>
      <c r="F51" s="110">
        <f t="shared" si="29"/>
        <v>341</v>
      </c>
      <c r="G51" s="110">
        <f t="shared" si="29"/>
        <v>257</v>
      </c>
      <c r="H51" s="110">
        <f t="shared" si="29"/>
        <v>171</v>
      </c>
      <c r="I51" s="110">
        <f t="shared" si="29"/>
        <v>183</v>
      </c>
      <c r="J51" s="110">
        <f t="shared" si="29"/>
        <v>112</v>
      </c>
      <c r="K51" s="110">
        <f t="shared" si="29"/>
        <v>148</v>
      </c>
      <c r="L51" s="110">
        <f t="shared" si="29"/>
        <v>181</v>
      </c>
      <c r="M51" s="110">
        <f t="shared" ref="M51:AM51" si="30">M32-M13</f>
        <v>126</v>
      </c>
      <c r="N51" s="110">
        <f t="shared" si="30"/>
        <v>195</v>
      </c>
      <c r="O51" s="110">
        <f t="shared" si="30"/>
        <v>124</v>
      </c>
      <c r="P51" s="110">
        <f t="shared" si="30"/>
        <v>90</v>
      </c>
      <c r="Q51" s="110">
        <f t="shared" si="30"/>
        <v>129</v>
      </c>
      <c r="R51" s="110">
        <f t="shared" si="30"/>
        <v>67</v>
      </c>
      <c r="S51" s="110">
        <f t="shared" si="30"/>
        <v>69</v>
      </c>
      <c r="T51" s="110">
        <f t="shared" si="30"/>
        <v>83</v>
      </c>
      <c r="U51" s="110">
        <f t="shared" si="30"/>
        <v>-47</v>
      </c>
      <c r="V51" s="110">
        <f t="shared" si="30"/>
        <v>-1</v>
      </c>
      <c r="W51" s="110">
        <f t="shared" si="30"/>
        <v>57</v>
      </c>
      <c r="X51" s="110">
        <f t="shared" si="30"/>
        <v>-44</v>
      </c>
      <c r="Y51" s="110">
        <f t="shared" si="30"/>
        <v>-2</v>
      </c>
      <c r="Z51" s="110">
        <f t="shared" si="30"/>
        <v>47</v>
      </c>
      <c r="AA51" s="110">
        <f t="shared" si="30"/>
        <v>63</v>
      </c>
      <c r="AB51" s="110">
        <f t="shared" si="30"/>
        <v>94</v>
      </c>
      <c r="AC51" s="110">
        <f t="shared" si="30"/>
        <v>128</v>
      </c>
      <c r="AD51" s="110">
        <f t="shared" si="30"/>
        <v>70</v>
      </c>
      <c r="AE51" s="110">
        <f t="shared" si="30"/>
        <v>48</v>
      </c>
      <c r="AF51" s="110">
        <f t="shared" si="30"/>
        <v>3</v>
      </c>
      <c r="AG51" s="110">
        <f t="shared" si="30"/>
        <v>11</v>
      </c>
      <c r="AH51" s="110">
        <f t="shared" si="30"/>
        <v>83</v>
      </c>
      <c r="AI51" s="110">
        <f t="shared" si="30"/>
        <v>117</v>
      </c>
      <c r="AJ51" s="110">
        <f t="shared" si="30"/>
        <v>175</v>
      </c>
      <c r="AK51" s="110">
        <f t="shared" si="30"/>
        <v>268</v>
      </c>
      <c r="AL51" s="110">
        <f t="shared" si="30"/>
        <v>236</v>
      </c>
      <c r="AM51" s="110">
        <f t="shared" si="30"/>
        <v>828</v>
      </c>
    </row>
    <row r="52" spans="1:39" ht="14.5" customHeight="1">
      <c r="A52" s="18" t="s">
        <v>119</v>
      </c>
      <c r="B52" s="36">
        <f>SUM(C52:L52)</f>
        <v>4793</v>
      </c>
      <c r="C52" s="36">
        <f>C33-C14</f>
        <v>894</v>
      </c>
      <c r="D52" s="36">
        <f t="shared" ref="D52:L52" si="31">D33-D14</f>
        <v>534</v>
      </c>
      <c r="E52" s="36">
        <f t="shared" si="31"/>
        <v>631</v>
      </c>
      <c r="F52" s="36">
        <f t="shared" si="31"/>
        <v>609</v>
      </c>
      <c r="G52" s="36">
        <f t="shared" si="31"/>
        <v>547</v>
      </c>
      <c r="H52" s="36">
        <f t="shared" si="31"/>
        <v>384</v>
      </c>
      <c r="I52" s="36">
        <f t="shared" si="31"/>
        <v>220</v>
      </c>
      <c r="J52" s="36">
        <f t="shared" si="31"/>
        <v>324</v>
      </c>
      <c r="K52" s="36">
        <f t="shared" si="31"/>
        <v>301</v>
      </c>
      <c r="L52" s="66">
        <f t="shared" si="31"/>
        <v>349</v>
      </c>
      <c r="M52" s="66">
        <f t="shared" ref="M52:AM52" si="32">M33-M14</f>
        <v>401</v>
      </c>
      <c r="N52" s="66">
        <f t="shared" si="32"/>
        <v>341</v>
      </c>
      <c r="O52" s="66">
        <f t="shared" si="32"/>
        <v>204</v>
      </c>
      <c r="P52" s="66">
        <f t="shared" si="32"/>
        <v>167</v>
      </c>
      <c r="Q52" s="66">
        <f t="shared" si="32"/>
        <v>131</v>
      </c>
      <c r="R52" s="66">
        <f t="shared" si="32"/>
        <v>63</v>
      </c>
      <c r="S52" s="66">
        <f t="shared" si="32"/>
        <v>-44</v>
      </c>
      <c r="T52" s="66">
        <f t="shared" si="32"/>
        <v>54</v>
      </c>
      <c r="U52" s="66">
        <f t="shared" si="32"/>
        <v>-94</v>
      </c>
      <c r="V52" s="66">
        <f t="shared" si="32"/>
        <v>-200</v>
      </c>
      <c r="W52" s="66">
        <f t="shared" si="32"/>
        <v>-32</v>
      </c>
      <c r="X52" s="66">
        <f t="shared" si="32"/>
        <v>-110</v>
      </c>
      <c r="Y52" s="66">
        <f t="shared" si="32"/>
        <v>-142</v>
      </c>
      <c r="Z52" s="66">
        <f t="shared" si="32"/>
        <v>24</v>
      </c>
      <c r="AA52" s="66">
        <f t="shared" si="32"/>
        <v>40</v>
      </c>
      <c r="AB52" s="66">
        <f t="shared" si="32"/>
        <v>191</v>
      </c>
      <c r="AC52" s="66">
        <f t="shared" si="32"/>
        <v>220</v>
      </c>
      <c r="AD52" s="66">
        <f t="shared" si="32"/>
        <v>197</v>
      </c>
      <c r="AE52" s="66">
        <f t="shared" si="32"/>
        <v>81</v>
      </c>
      <c r="AF52" s="66">
        <f t="shared" si="32"/>
        <v>-59</v>
      </c>
      <c r="AG52" s="66">
        <f t="shared" si="32"/>
        <v>28</v>
      </c>
      <c r="AH52" s="66">
        <f t="shared" si="32"/>
        <v>116</v>
      </c>
      <c r="AI52" s="66">
        <f t="shared" si="32"/>
        <v>226</v>
      </c>
      <c r="AJ52" s="66">
        <f t="shared" si="32"/>
        <v>350</v>
      </c>
      <c r="AK52" s="66">
        <f t="shared" si="32"/>
        <v>356</v>
      </c>
      <c r="AL52" s="66">
        <f t="shared" si="32"/>
        <v>415</v>
      </c>
      <c r="AM52" s="66">
        <f t="shared" si="32"/>
        <v>1562</v>
      </c>
    </row>
    <row r="53" spans="1:39" ht="14.5" customHeight="1">
      <c r="A53" s="109" t="s">
        <v>55</v>
      </c>
      <c r="B53" s="110">
        <f>SUM(C53:L53)</f>
        <v>1450</v>
      </c>
      <c r="C53" s="110">
        <f>C34-C15</f>
        <v>434</v>
      </c>
      <c r="D53" s="110">
        <f t="shared" ref="D53:L53" si="33">D34-D15</f>
        <v>134</v>
      </c>
      <c r="E53" s="110">
        <f t="shared" si="33"/>
        <v>211</v>
      </c>
      <c r="F53" s="110">
        <f t="shared" si="33"/>
        <v>214</v>
      </c>
      <c r="G53" s="110">
        <f t="shared" si="33"/>
        <v>123</v>
      </c>
      <c r="H53" s="110">
        <f t="shared" si="33"/>
        <v>120</v>
      </c>
      <c r="I53" s="110">
        <f t="shared" si="33"/>
        <v>106</v>
      </c>
      <c r="J53" s="110">
        <f t="shared" si="33"/>
        <v>46</v>
      </c>
      <c r="K53" s="110">
        <f t="shared" si="33"/>
        <v>37</v>
      </c>
      <c r="L53" s="110">
        <f t="shared" si="33"/>
        <v>25</v>
      </c>
      <c r="M53" s="110">
        <f t="shared" ref="M53:AM53" si="34">M34-M15</f>
        <v>46</v>
      </c>
      <c r="N53" s="110">
        <f t="shared" si="34"/>
        <v>86</v>
      </c>
      <c r="O53" s="110">
        <f t="shared" si="34"/>
        <v>106</v>
      </c>
      <c r="P53" s="110">
        <f t="shared" si="34"/>
        <v>69</v>
      </c>
      <c r="Q53" s="110">
        <f t="shared" si="34"/>
        <v>58</v>
      </c>
      <c r="R53" s="110">
        <f t="shared" si="34"/>
        <v>25</v>
      </c>
      <c r="S53" s="110">
        <f t="shared" si="34"/>
        <v>69</v>
      </c>
      <c r="T53" s="110">
        <f t="shared" si="34"/>
        <v>97</v>
      </c>
      <c r="U53" s="110">
        <f t="shared" si="34"/>
        <v>43</v>
      </c>
      <c r="V53" s="110">
        <f t="shared" si="34"/>
        <v>42</v>
      </c>
      <c r="W53" s="110">
        <f t="shared" si="34"/>
        <v>27</v>
      </c>
      <c r="X53" s="110">
        <f t="shared" si="34"/>
        <v>-14</v>
      </c>
      <c r="Y53" s="110">
        <f t="shared" si="34"/>
        <v>-46</v>
      </c>
      <c r="Z53" s="110">
        <f t="shared" si="34"/>
        <v>19</v>
      </c>
      <c r="AA53" s="110">
        <f t="shared" si="34"/>
        <v>23</v>
      </c>
      <c r="AB53" s="110">
        <f t="shared" si="34"/>
        <v>47</v>
      </c>
      <c r="AC53" s="110">
        <f t="shared" si="34"/>
        <v>86</v>
      </c>
      <c r="AD53" s="110">
        <f t="shared" si="34"/>
        <v>119</v>
      </c>
      <c r="AE53" s="110">
        <f t="shared" si="34"/>
        <v>10</v>
      </c>
      <c r="AF53" s="110">
        <f t="shared" si="34"/>
        <v>16</v>
      </c>
      <c r="AG53" s="110">
        <f t="shared" si="34"/>
        <v>41</v>
      </c>
      <c r="AH53" s="110">
        <f t="shared" si="34"/>
        <v>56</v>
      </c>
      <c r="AI53" s="110">
        <f t="shared" si="34"/>
        <v>135</v>
      </c>
      <c r="AJ53" s="110">
        <f t="shared" si="34"/>
        <v>151</v>
      </c>
      <c r="AK53" s="110">
        <f t="shared" si="34"/>
        <v>165</v>
      </c>
      <c r="AL53" s="110">
        <f t="shared" si="34"/>
        <v>122</v>
      </c>
      <c r="AM53" s="110">
        <f t="shared" si="34"/>
        <v>482</v>
      </c>
    </row>
    <row r="54" spans="1:39" ht="14.5" customHeight="1">
      <c r="A54" s="18" t="s">
        <v>22</v>
      </c>
      <c r="B54" s="36">
        <f>SUM(C54:L54)</f>
        <v>10476</v>
      </c>
      <c r="C54" s="36">
        <f>C35-C16</f>
        <v>2865</v>
      </c>
      <c r="D54" s="36">
        <f t="shared" ref="D54:L54" si="35">D35-D16</f>
        <v>999</v>
      </c>
      <c r="E54" s="36">
        <f t="shared" si="35"/>
        <v>1079</v>
      </c>
      <c r="F54" s="36">
        <f t="shared" si="35"/>
        <v>1111</v>
      </c>
      <c r="G54" s="36">
        <f t="shared" si="35"/>
        <v>982</v>
      </c>
      <c r="H54" s="36">
        <f t="shared" si="35"/>
        <v>786</v>
      </c>
      <c r="I54" s="36">
        <f t="shared" si="35"/>
        <v>613</v>
      </c>
      <c r="J54" s="36">
        <f t="shared" si="35"/>
        <v>680</v>
      </c>
      <c r="K54" s="36">
        <f t="shared" si="35"/>
        <v>656</v>
      </c>
      <c r="L54" s="66">
        <f t="shared" si="35"/>
        <v>705</v>
      </c>
      <c r="M54" s="66">
        <f t="shared" ref="M54:AM54" si="36">M35-M16</f>
        <v>692</v>
      </c>
      <c r="N54" s="66">
        <f t="shared" si="36"/>
        <v>653</v>
      </c>
      <c r="O54" s="66">
        <f t="shared" si="36"/>
        <v>545</v>
      </c>
      <c r="P54" s="66">
        <f t="shared" si="36"/>
        <v>505</v>
      </c>
      <c r="Q54" s="66">
        <f t="shared" si="36"/>
        <v>478</v>
      </c>
      <c r="R54" s="66">
        <f t="shared" si="36"/>
        <v>291</v>
      </c>
      <c r="S54" s="66">
        <f t="shared" si="36"/>
        <v>204</v>
      </c>
      <c r="T54" s="66">
        <f t="shared" si="36"/>
        <v>133</v>
      </c>
      <c r="U54" s="66">
        <f t="shared" si="36"/>
        <v>82</v>
      </c>
      <c r="V54" s="66">
        <f t="shared" si="36"/>
        <v>-77</v>
      </c>
      <c r="W54" s="66">
        <f t="shared" si="36"/>
        <v>74</v>
      </c>
      <c r="X54" s="66">
        <f t="shared" si="36"/>
        <v>163</v>
      </c>
      <c r="Y54" s="66">
        <f t="shared" si="36"/>
        <v>99</v>
      </c>
      <c r="Z54" s="66">
        <f t="shared" si="36"/>
        <v>236</v>
      </c>
      <c r="AA54" s="66">
        <f t="shared" si="36"/>
        <v>392</v>
      </c>
      <c r="AB54" s="66">
        <f t="shared" si="36"/>
        <v>512</v>
      </c>
      <c r="AC54" s="66">
        <f t="shared" si="36"/>
        <v>444</v>
      </c>
      <c r="AD54" s="66">
        <f t="shared" si="36"/>
        <v>402</v>
      </c>
      <c r="AE54" s="66">
        <f t="shared" si="36"/>
        <v>276</v>
      </c>
      <c r="AF54" s="66">
        <f t="shared" si="36"/>
        <v>194</v>
      </c>
      <c r="AG54" s="66">
        <f t="shared" si="36"/>
        <v>165</v>
      </c>
      <c r="AH54" s="66">
        <f t="shared" si="36"/>
        <v>444</v>
      </c>
      <c r="AI54" s="66">
        <f t="shared" si="36"/>
        <v>427</v>
      </c>
      <c r="AJ54" s="66">
        <f t="shared" si="36"/>
        <v>464</v>
      </c>
      <c r="AK54" s="66">
        <f t="shared" si="36"/>
        <v>424</v>
      </c>
      <c r="AL54" s="66">
        <f t="shared" si="36"/>
        <v>450</v>
      </c>
      <c r="AM54" s="66">
        <f t="shared" si="36"/>
        <v>1792</v>
      </c>
    </row>
    <row r="55" spans="1:39" ht="14.5" customHeight="1">
      <c r="A55" s="23"/>
      <c r="B55" s="282" t="s">
        <v>78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</row>
    <row r="56" spans="1:39" ht="14.5" customHeight="1">
      <c r="A56" s="21" t="s">
        <v>20</v>
      </c>
      <c r="B56" s="165" t="s">
        <v>140</v>
      </c>
      <c r="C56" s="37">
        <f t="shared" ref="C56:AM56" si="37">C37-C18</f>
        <v>-6.3786082489329488E-2</v>
      </c>
      <c r="D56" s="37">
        <f t="shared" si="37"/>
        <v>0.36223585830413052</v>
      </c>
      <c r="E56" s="37">
        <f t="shared" si="37"/>
        <v>0.55970337776766543</v>
      </c>
      <c r="F56" s="37">
        <f t="shared" si="37"/>
        <v>0.6023277060402723</v>
      </c>
      <c r="G56" s="37">
        <f t="shared" si="37"/>
        <v>0.36723322262107017</v>
      </c>
      <c r="H56" s="37">
        <f t="shared" si="37"/>
        <v>8.5278980923852554E-2</v>
      </c>
      <c r="I56" s="37">
        <f t="shared" si="37"/>
        <v>-8.6313994391070459E-2</v>
      </c>
      <c r="J56" s="37">
        <f t="shared" si="37"/>
        <v>-0.11182605061900874</v>
      </c>
      <c r="K56" s="37">
        <f t="shared" si="37"/>
        <v>-7.4388181448167945E-2</v>
      </c>
      <c r="L56" s="37">
        <f t="shared" si="37"/>
        <v>5.8949697735198203E-2</v>
      </c>
      <c r="M56" s="37">
        <f t="shared" si="37"/>
        <v>0.13879262583059671</v>
      </c>
      <c r="N56" s="37">
        <f t="shared" si="37"/>
        <v>0.17855758160213808</v>
      </c>
      <c r="O56" s="37">
        <f t="shared" si="37"/>
        <v>7.5089475279514595E-2</v>
      </c>
      <c r="P56" s="37">
        <f t="shared" si="37"/>
        <v>6.9080814269157909E-2</v>
      </c>
      <c r="Q56" s="37">
        <f t="shared" si="37"/>
        <v>-2.7582939013983676E-2</v>
      </c>
      <c r="R56" s="37">
        <f t="shared" si="37"/>
        <v>-0.16075602992933469</v>
      </c>
      <c r="S56" s="37">
        <f t="shared" si="37"/>
        <v>-0.19639963185860188</v>
      </c>
      <c r="T56" s="37">
        <f t="shared" si="37"/>
        <v>-0.32737787269639629</v>
      </c>
      <c r="U56" s="37">
        <f t="shared" si="37"/>
        <v>-0.39879684914690783</v>
      </c>
      <c r="V56" s="37">
        <f t="shared" si="37"/>
        <v>-0.55284150719589631</v>
      </c>
      <c r="W56" s="37">
        <f t="shared" si="37"/>
        <v>-0.58674048707094206</v>
      </c>
      <c r="X56" s="37">
        <f t="shared" si="37"/>
        <v>-0.6004169986972685</v>
      </c>
      <c r="Y56" s="37">
        <f t="shared" si="37"/>
        <v>-0.63951075242973721</v>
      </c>
      <c r="Z56" s="37">
        <f t="shared" si="37"/>
        <v>-0.46160054104125248</v>
      </c>
      <c r="AA56" s="37">
        <f t="shared" si="37"/>
        <v>-0.17622215872533342</v>
      </c>
      <c r="AB56" s="37">
        <f t="shared" si="37"/>
        <v>-0.112107907219956</v>
      </c>
      <c r="AC56" s="37">
        <f t="shared" si="37"/>
        <v>-7.4224784973655922E-2</v>
      </c>
      <c r="AD56" s="37">
        <f t="shared" si="37"/>
        <v>-0.23595445660869174</v>
      </c>
      <c r="AE56" s="37">
        <f t="shared" si="37"/>
        <v>-0.52916995406150402</v>
      </c>
      <c r="AF56" s="37">
        <f t="shared" si="37"/>
        <v>-0.5780812743168533</v>
      </c>
      <c r="AG56" s="37">
        <f t="shared" si="37"/>
        <v>-0.48753147952037823</v>
      </c>
      <c r="AH56" s="37">
        <f t="shared" si="37"/>
        <v>-0.14161242057480594</v>
      </c>
      <c r="AI56" s="37">
        <f t="shared" si="37"/>
        <v>0.1623077054526294</v>
      </c>
      <c r="AJ56" s="37">
        <f t="shared" si="37"/>
        <v>0.39865735154228332</v>
      </c>
      <c r="AK56" s="37">
        <f t="shared" si="37"/>
        <v>0.58523271325886528</v>
      </c>
      <c r="AL56" s="37">
        <f t="shared" si="37"/>
        <v>0.6524139868137151</v>
      </c>
      <c r="AM56" s="37">
        <f t="shared" si="37"/>
        <v>2.3273812565879854</v>
      </c>
    </row>
    <row r="57" spans="1:39" ht="14.5" customHeight="1">
      <c r="A57" s="18" t="s">
        <v>21</v>
      </c>
      <c r="B57" s="38" t="s">
        <v>140</v>
      </c>
      <c r="C57" s="38">
        <f t="shared" ref="C57:AM57" si="38">C38-C19</f>
        <v>0.25418003669814837</v>
      </c>
      <c r="D57" s="38">
        <f t="shared" si="38"/>
        <v>0.39271470960707955</v>
      </c>
      <c r="E57" s="38">
        <f t="shared" si="38"/>
        <v>0.65591700928022512</v>
      </c>
      <c r="F57" s="38">
        <f t="shared" si="38"/>
        <v>0.65501596746810176</v>
      </c>
      <c r="G57" s="38">
        <f t="shared" si="38"/>
        <v>0.41128132858637567</v>
      </c>
      <c r="H57" s="38">
        <f t="shared" si="38"/>
        <v>0.14459630657181544</v>
      </c>
      <c r="I57" s="38">
        <f t="shared" si="38"/>
        <v>1.8669609712374191E-2</v>
      </c>
      <c r="J57" s="38">
        <f t="shared" si="38"/>
        <v>-4.6788319006879409E-2</v>
      </c>
      <c r="K57" s="38">
        <f t="shared" si="38"/>
        <v>-0.1027695642379689</v>
      </c>
      <c r="L57" s="38">
        <f t="shared" si="38"/>
        <v>0.10905565517544513</v>
      </c>
      <c r="M57" s="38">
        <f t="shared" si="38"/>
        <v>0.18254283706968866</v>
      </c>
      <c r="N57" s="38">
        <f t="shared" si="38"/>
        <v>0.22985261089000919</v>
      </c>
      <c r="O57" s="38">
        <f t="shared" si="38"/>
        <v>3.6691592579943144E-2</v>
      </c>
      <c r="P57" s="38">
        <f t="shared" si="38"/>
        <v>0.12771185153743447</v>
      </c>
      <c r="Q57" s="38">
        <f t="shared" si="38"/>
        <v>-7.8199226981240155E-2</v>
      </c>
      <c r="R57" s="38">
        <f t="shared" si="38"/>
        <v>-0.1038733964369225</v>
      </c>
      <c r="S57" s="38">
        <f t="shared" si="38"/>
        <v>-0.23918880035010703</v>
      </c>
      <c r="T57" s="38">
        <f t="shared" si="38"/>
        <v>-0.47421834790735673</v>
      </c>
      <c r="U57" s="38">
        <f t="shared" si="38"/>
        <v>-0.4864092120287391</v>
      </c>
      <c r="V57" s="38">
        <f t="shared" si="38"/>
        <v>-0.54977589125076687</v>
      </c>
      <c r="W57" s="38">
        <f t="shared" si="38"/>
        <v>-0.73620322377477798</v>
      </c>
      <c r="X57" s="38">
        <f t="shared" si="38"/>
        <v>-0.6895931508869686</v>
      </c>
      <c r="Y57" s="38">
        <f t="shared" si="38"/>
        <v>-0.61653091258670134</v>
      </c>
      <c r="Z57" s="38">
        <f t="shared" si="38"/>
        <v>-0.58518061348508921</v>
      </c>
      <c r="AA57" s="38">
        <f t="shared" si="38"/>
        <v>-0.15219734935297691</v>
      </c>
      <c r="AB57" s="38">
        <f t="shared" si="38"/>
        <v>-0.12079437039944896</v>
      </c>
      <c r="AC57" s="38">
        <f t="shared" si="38"/>
        <v>-7.668928396493957E-2</v>
      </c>
      <c r="AD57" s="38">
        <f t="shared" si="38"/>
        <v>-0.24655807341727476</v>
      </c>
      <c r="AE57" s="38">
        <f t="shared" si="38"/>
        <v>-0.69299269963877785</v>
      </c>
      <c r="AF57" s="38">
        <f t="shared" si="38"/>
        <v>-0.59548004376111185</v>
      </c>
      <c r="AG57" s="38">
        <f t="shared" si="38"/>
        <v>-0.60523308553608279</v>
      </c>
      <c r="AH57" s="38">
        <f t="shared" si="38"/>
        <v>-0.17365250088606254</v>
      </c>
      <c r="AI57" s="38">
        <f t="shared" si="38"/>
        <v>0.19462048818693312</v>
      </c>
      <c r="AJ57" s="38">
        <f t="shared" si="38"/>
        <v>0.26935208284594125</v>
      </c>
      <c r="AK57" s="38">
        <f t="shared" si="38"/>
        <v>0.57926981511072761</v>
      </c>
      <c r="AL57" s="38">
        <f t="shared" si="38"/>
        <v>0.7553465627345457</v>
      </c>
      <c r="AM57" s="38">
        <f t="shared" si="38"/>
        <v>2.355509601835402</v>
      </c>
    </row>
    <row r="58" spans="1:39" ht="14.5" customHeight="1">
      <c r="A58" s="109" t="s">
        <v>53</v>
      </c>
      <c r="B58" s="87" t="s">
        <v>140</v>
      </c>
      <c r="C58" s="87">
        <f t="shared" ref="C58:AM63" si="39">C39-C20</f>
        <v>-0.7459434653313064</v>
      </c>
      <c r="D58" s="87">
        <f t="shared" si="39"/>
        <v>9.2598922116442495E-2</v>
      </c>
      <c r="E58" s="87">
        <f t="shared" si="39"/>
        <v>0.47119793470542914</v>
      </c>
      <c r="F58" s="87">
        <f t="shared" si="39"/>
        <v>0.57784677569198717</v>
      </c>
      <c r="G58" s="87">
        <f t="shared" si="39"/>
        <v>0.3365008537756049</v>
      </c>
      <c r="H58" s="87">
        <f t="shared" si="39"/>
        <v>0.11227824125686103</v>
      </c>
      <c r="I58" s="87">
        <f t="shared" si="39"/>
        <v>-0.13190584973013531</v>
      </c>
      <c r="J58" s="87">
        <f t="shared" si="39"/>
        <v>-0.26218454680870718</v>
      </c>
      <c r="K58" s="87">
        <f t="shared" si="39"/>
        <v>-0.17531636626066738</v>
      </c>
      <c r="L58" s="87">
        <f t="shared" si="39"/>
        <v>-2.257924432427405E-2</v>
      </c>
      <c r="M58" s="87">
        <f t="shared" si="39"/>
        <v>9.2042375378942332E-2</v>
      </c>
      <c r="N58" s="87">
        <f t="shared" si="39"/>
        <v>0.10735823007325163</v>
      </c>
      <c r="O58" s="87">
        <f t="shared" si="39"/>
        <v>3.9842964226900257E-2</v>
      </c>
      <c r="P58" s="87">
        <f t="shared" si="39"/>
        <v>6.127699544756382E-2</v>
      </c>
      <c r="Q58" s="87">
        <f t="shared" si="39"/>
        <v>6.5293642076519109E-2</v>
      </c>
      <c r="R58" s="87">
        <f t="shared" si="39"/>
        <v>-0.29088072608734628</v>
      </c>
      <c r="S58" s="87">
        <f t="shared" si="39"/>
        <v>-5.3096245360518157E-2</v>
      </c>
      <c r="T58" s="87">
        <f t="shared" si="39"/>
        <v>-0.31986538542394749</v>
      </c>
      <c r="U58" s="87">
        <f t="shared" si="39"/>
        <v>-0.23914916183496171</v>
      </c>
      <c r="V58" s="87">
        <f t="shared" si="39"/>
        <v>-0.41520092569685518</v>
      </c>
      <c r="W58" s="87">
        <f t="shared" si="39"/>
        <v>-0.5694774356570389</v>
      </c>
      <c r="X58" s="87">
        <f t="shared" si="39"/>
        <v>-0.47736770902874781</v>
      </c>
      <c r="Y58" s="87">
        <f t="shared" si="39"/>
        <v>-0.5917346291067016</v>
      </c>
      <c r="Z58" s="87">
        <f t="shared" si="39"/>
        <v>-0.41415611868127389</v>
      </c>
      <c r="AA58" s="87">
        <f t="shared" si="39"/>
        <v>-5.2894288358340091E-2</v>
      </c>
      <c r="AB58" s="87">
        <f t="shared" si="39"/>
        <v>-8.8131520358074145E-2</v>
      </c>
      <c r="AC58" s="87">
        <f t="shared" si="39"/>
        <v>-1.3781126596557058E-2</v>
      </c>
      <c r="AD58" s="87">
        <f t="shared" si="39"/>
        <v>-0.27782608034772727</v>
      </c>
      <c r="AE58" s="87">
        <f t="shared" si="39"/>
        <v>-0.43356250160006615</v>
      </c>
      <c r="AF58" s="87">
        <f t="shared" si="39"/>
        <v>-0.50111154787911705</v>
      </c>
      <c r="AG58" s="87">
        <f t="shared" si="39"/>
        <v>-0.27280617905405835</v>
      </c>
      <c r="AH58" s="87">
        <f t="shared" si="39"/>
        <v>-4.4253156927884785E-2</v>
      </c>
      <c r="AI58" s="87">
        <f t="shared" si="39"/>
        <v>0.1313434014946071</v>
      </c>
      <c r="AJ58" s="87">
        <f t="shared" si="39"/>
        <v>0.5095674109698487</v>
      </c>
      <c r="AK58" s="87">
        <f t="shared" si="39"/>
        <v>0.59367689917890987</v>
      </c>
      <c r="AL58" s="87">
        <f t="shared" si="39"/>
        <v>0.6039446672829587</v>
      </c>
      <c r="AM58" s="87">
        <f t="shared" si="39"/>
        <v>2.5984548967784771</v>
      </c>
    </row>
    <row r="59" spans="1:39" ht="14.5" customHeight="1">
      <c r="A59" s="18" t="s">
        <v>118</v>
      </c>
      <c r="B59" s="38" t="s">
        <v>140</v>
      </c>
      <c r="C59" s="38">
        <f t="shared" ref="C59:Q59" si="40">C40-C21</f>
        <v>0.2244259450038264</v>
      </c>
      <c r="D59" s="38">
        <f t="shared" si="40"/>
        <v>0.26899911311874369</v>
      </c>
      <c r="E59" s="38">
        <f t="shared" si="40"/>
        <v>0.27959460245775736</v>
      </c>
      <c r="F59" s="38">
        <f t="shared" si="40"/>
        <v>0.32797873897764029</v>
      </c>
      <c r="G59" s="38">
        <f t="shared" si="40"/>
        <v>3.8740977536418697E-2</v>
      </c>
      <c r="H59" s="38">
        <f t="shared" si="40"/>
        <v>-0.38634496357170556</v>
      </c>
      <c r="I59" s="38">
        <f t="shared" si="40"/>
        <v>-0.54743471383755216</v>
      </c>
      <c r="J59" s="38">
        <f t="shared" si="40"/>
        <v>-0.54659633722171441</v>
      </c>
      <c r="K59" s="38">
        <f t="shared" si="40"/>
        <v>-0.32819758805182642</v>
      </c>
      <c r="L59" s="38">
        <f t="shared" si="40"/>
        <v>-0.263381579294653</v>
      </c>
      <c r="M59" s="38">
        <f t="shared" si="40"/>
        <v>-7.366285157115593E-2</v>
      </c>
      <c r="N59" s="38">
        <f t="shared" si="40"/>
        <v>1.5767476892287302E-2</v>
      </c>
      <c r="O59" s="38">
        <f t="shared" si="40"/>
        <v>0.1838607219377888</v>
      </c>
      <c r="P59" s="38">
        <f t="shared" si="40"/>
        <v>0.14368026898291042</v>
      </c>
      <c r="Q59" s="38">
        <f t="shared" si="40"/>
        <v>1.4428442468537472E-2</v>
      </c>
      <c r="R59" s="38">
        <f t="shared" si="39"/>
        <v>3.1496549140884067E-2</v>
      </c>
      <c r="S59" s="38">
        <f t="shared" si="39"/>
        <v>8.6657944898052897E-2</v>
      </c>
      <c r="T59" s="38">
        <f t="shared" si="39"/>
        <v>-2.0301944864857813E-2</v>
      </c>
      <c r="U59" s="38">
        <f t="shared" si="39"/>
        <v>-2.8427222068278635E-2</v>
      </c>
      <c r="V59" s="38">
        <f t="shared" si="39"/>
        <v>-0.29706490980891775</v>
      </c>
      <c r="W59" s="38">
        <f t="shared" si="39"/>
        <v>-0.37951297958873109</v>
      </c>
      <c r="X59" s="38">
        <f t="shared" si="39"/>
        <v>-0.45584738693915972</v>
      </c>
      <c r="Y59" s="38">
        <f t="shared" si="39"/>
        <v>-0.5737707044874174</v>
      </c>
      <c r="Z59" s="38">
        <f t="shared" si="39"/>
        <v>-0.26174034848682126</v>
      </c>
      <c r="AA59" s="38">
        <f t="shared" si="39"/>
        <v>-8.6342235768969378E-2</v>
      </c>
      <c r="AB59" s="38">
        <f t="shared" si="39"/>
        <v>-0.13628878498940766</v>
      </c>
      <c r="AC59" s="38">
        <f t="shared" si="39"/>
        <v>-0.11894012977469615</v>
      </c>
      <c r="AD59" s="38">
        <f t="shared" si="39"/>
        <v>-0.35625280412541516</v>
      </c>
      <c r="AE59" s="38">
        <f t="shared" si="39"/>
        <v>-0.64556897192822094</v>
      </c>
      <c r="AF59" s="38">
        <f t="shared" si="39"/>
        <v>-0.75353916084934225</v>
      </c>
      <c r="AG59" s="38">
        <f t="shared" si="39"/>
        <v>-0.61160468112589905</v>
      </c>
      <c r="AH59" s="38">
        <f t="shared" si="39"/>
        <v>-0.24221428223252151</v>
      </c>
      <c r="AI59" s="38">
        <f t="shared" si="39"/>
        <v>0.30587383458775497</v>
      </c>
      <c r="AJ59" s="38">
        <f t="shared" si="39"/>
        <v>0.81487633024976702</v>
      </c>
      <c r="AK59" s="38">
        <f t="shared" si="39"/>
        <v>0.98954428060608079</v>
      </c>
      <c r="AL59" s="38">
        <f t="shared" si="39"/>
        <v>0.91940765657774848</v>
      </c>
      <c r="AM59" s="38">
        <f t="shared" si="39"/>
        <v>2.4677016971510635</v>
      </c>
    </row>
    <row r="60" spans="1:39" ht="14.5" customHeight="1">
      <c r="A60" s="109" t="s">
        <v>54</v>
      </c>
      <c r="B60" s="87" t="s">
        <v>140</v>
      </c>
      <c r="C60" s="87">
        <f t="shared" si="39"/>
        <v>0.16454848927017096</v>
      </c>
      <c r="D60" s="87">
        <f t="shared" si="39"/>
        <v>0.76196161810505236</v>
      </c>
      <c r="E60" s="87">
        <f t="shared" si="39"/>
        <v>0.58182531355678391</v>
      </c>
      <c r="F60" s="87">
        <f t="shared" si="39"/>
        <v>0.7351556424669865</v>
      </c>
      <c r="G60" s="87">
        <f t="shared" si="39"/>
        <v>0.46102091350847019</v>
      </c>
      <c r="H60" s="87">
        <f t="shared" si="39"/>
        <v>0.12191796506709451</v>
      </c>
      <c r="I60" s="87">
        <f t="shared" si="39"/>
        <v>0.23394534555203683</v>
      </c>
      <c r="J60" s="87">
        <f t="shared" si="39"/>
        <v>-7.9127738558139704E-2</v>
      </c>
      <c r="K60" s="87">
        <f t="shared" si="39"/>
        <v>8.3459200291106317E-2</v>
      </c>
      <c r="L60" s="87">
        <f t="shared" si="39"/>
        <v>0.20215926864401546</v>
      </c>
      <c r="M60" s="87">
        <f t="shared" si="39"/>
        <v>8.7501070658118074E-3</v>
      </c>
      <c r="N60" s="87">
        <f t="shared" si="39"/>
        <v>0.266335583857368</v>
      </c>
      <c r="O60" s="87">
        <f t="shared" si="39"/>
        <v>-3.1568520790025367E-2</v>
      </c>
      <c r="P60" s="87">
        <f t="shared" si="39"/>
        <v>-0.18986315800754339</v>
      </c>
      <c r="Q60" s="87">
        <f t="shared" si="39"/>
        <v>4.2858555245270935E-3</v>
      </c>
      <c r="R60" s="87">
        <f t="shared" si="39"/>
        <v>-0.24538702467916318</v>
      </c>
      <c r="S60" s="87">
        <f t="shared" si="39"/>
        <v>-0.29039390630148043</v>
      </c>
      <c r="T60" s="87">
        <f t="shared" si="39"/>
        <v>-0.22052922378958417</v>
      </c>
      <c r="U60" s="87">
        <f t="shared" si="39"/>
        <v>-0.7507650522042022</v>
      </c>
      <c r="V60" s="87">
        <f t="shared" si="39"/>
        <v>-0.56956078884559158</v>
      </c>
      <c r="W60" s="87">
        <f t="shared" si="39"/>
        <v>-0.35407016474880226</v>
      </c>
      <c r="X60" s="87">
        <f t="shared" si="39"/>
        <v>-0.78651532388747647</v>
      </c>
      <c r="Y60" s="87">
        <f t="shared" si="39"/>
        <v>-0.66888321434490949</v>
      </c>
      <c r="Z60" s="87">
        <f t="shared" si="39"/>
        <v>-0.43999983562426648</v>
      </c>
      <c r="AA60" s="87">
        <f t="shared" si="39"/>
        <v>-0.34024519863719638</v>
      </c>
      <c r="AB60" s="87">
        <f t="shared" si="39"/>
        <v>-0.24764283989376512</v>
      </c>
      <c r="AC60" s="87">
        <f t="shared" si="39"/>
        <v>-0.11020554943757332</v>
      </c>
      <c r="AD60" s="87">
        <f t="shared" si="39"/>
        <v>-0.33517678569860188</v>
      </c>
      <c r="AE60" s="87">
        <f t="shared" si="39"/>
        <v>-0.39376883824468933</v>
      </c>
      <c r="AF60" s="87">
        <f t="shared" si="39"/>
        <v>-0.59795057302267063</v>
      </c>
      <c r="AG60" s="87">
        <f t="shared" si="39"/>
        <v>-0.53432636689098878</v>
      </c>
      <c r="AH60" s="87">
        <f t="shared" si="39"/>
        <v>-0.22906177473739975</v>
      </c>
      <c r="AI60" s="87">
        <f t="shared" si="39"/>
        <v>-5.1805913191402375E-2</v>
      </c>
      <c r="AJ60" s="87">
        <f t="shared" si="39"/>
        <v>0.19023042496525733</v>
      </c>
      <c r="AK60" s="87">
        <f t="shared" si="39"/>
        <v>0.63868852015186062</v>
      </c>
      <c r="AL60" s="87">
        <f t="shared" si="39"/>
        <v>0.55484271458144097</v>
      </c>
      <c r="AM60" s="87">
        <f t="shared" si="39"/>
        <v>2.4577208289274859</v>
      </c>
    </row>
    <row r="61" spans="1:39" ht="14.5" customHeight="1">
      <c r="A61" s="18" t="s">
        <v>119</v>
      </c>
      <c r="B61" s="38" t="s">
        <v>140</v>
      </c>
      <c r="C61" s="38">
        <f t="shared" si="39"/>
        <v>-0.54886527691713916</v>
      </c>
      <c r="D61" s="38">
        <f t="shared" si="39"/>
        <v>0.526395623637685</v>
      </c>
      <c r="E61" s="38">
        <f t="shared" si="39"/>
        <v>0.74024538039481458</v>
      </c>
      <c r="F61" s="38">
        <f t="shared" si="39"/>
        <v>0.70522993608368845</v>
      </c>
      <c r="G61" s="38">
        <f t="shared" si="39"/>
        <v>0.61923799974563609</v>
      </c>
      <c r="H61" s="38">
        <f t="shared" si="39"/>
        <v>0.30590870388694791</v>
      </c>
      <c r="I61" s="38">
        <f t="shared" si="39"/>
        <v>-2.0832602966434077E-2</v>
      </c>
      <c r="J61" s="38">
        <f t="shared" si="39"/>
        <v>0.2296427799119809</v>
      </c>
      <c r="K61" s="38">
        <f t="shared" si="39"/>
        <v>0.20547064058766074</v>
      </c>
      <c r="L61" s="38">
        <f t="shared" si="39"/>
        <v>0.31801598552505039</v>
      </c>
      <c r="M61" s="38">
        <f t="shared" si="39"/>
        <v>0.42217938602951244</v>
      </c>
      <c r="N61" s="38">
        <f t="shared" si="39"/>
        <v>0.31012693027856186</v>
      </c>
      <c r="O61" s="38">
        <f t="shared" si="39"/>
        <v>1.5080943550342507E-2</v>
      </c>
      <c r="P61" s="38">
        <f t="shared" si="39"/>
        <v>-5.3315594464918625E-2</v>
      </c>
      <c r="Q61" s="38">
        <f t="shared" si="39"/>
        <v>-0.11585505597152679</v>
      </c>
      <c r="R61" s="38">
        <f t="shared" si="39"/>
        <v>-0.26840207369819491</v>
      </c>
      <c r="S61" s="38">
        <f t="shared" si="39"/>
        <v>-0.518953048345423</v>
      </c>
      <c r="T61" s="38">
        <f t="shared" si="39"/>
        <v>-0.33423749059393471</v>
      </c>
      <c r="U61" s="38">
        <f t="shared" si="39"/>
        <v>-0.63923626499167652</v>
      </c>
      <c r="V61" s="38">
        <f t="shared" si="39"/>
        <v>-0.8946661226630459</v>
      </c>
      <c r="W61" s="38">
        <f t="shared" si="39"/>
        <v>-0.56199214753219806</v>
      </c>
      <c r="X61" s="38">
        <f t="shared" si="39"/>
        <v>-0.74050442361616975</v>
      </c>
      <c r="Y61" s="38">
        <f t="shared" si="39"/>
        <v>-0.82335467348103331</v>
      </c>
      <c r="Z61" s="38">
        <f t="shared" si="39"/>
        <v>-0.49324940435807374</v>
      </c>
      <c r="AA61" s="38">
        <f t="shared" si="39"/>
        <v>-0.43611796825729376</v>
      </c>
      <c r="AB61" s="38">
        <f t="shared" si="39"/>
        <v>-0.12269341134301026</v>
      </c>
      <c r="AC61" s="38">
        <f t="shared" si="39"/>
        <v>-4.0714009508647564E-2</v>
      </c>
      <c r="AD61" s="38">
        <f t="shared" si="39"/>
        <v>-9.5901143038820358E-2</v>
      </c>
      <c r="AE61" s="38">
        <f t="shared" si="39"/>
        <v>-0.32361646140351752</v>
      </c>
      <c r="AF61" s="38">
        <f t="shared" si="39"/>
        <v>-0.59806137709664764</v>
      </c>
      <c r="AG61" s="38">
        <f t="shared" si="39"/>
        <v>-0.3843310501919448</v>
      </c>
      <c r="AH61" s="38">
        <f t="shared" si="39"/>
        <v>-0.20291594733963692</v>
      </c>
      <c r="AI61" s="38">
        <f t="shared" si="39"/>
        <v>4.7312990945558742E-2</v>
      </c>
      <c r="AJ61" s="38">
        <f t="shared" si="39"/>
        <v>0.32029440885610549</v>
      </c>
      <c r="AK61" s="38">
        <f t="shared" si="39"/>
        <v>0.3963925653849838</v>
      </c>
      <c r="AL61" s="38">
        <f t="shared" si="39"/>
        <v>0.55984639546885462</v>
      </c>
      <c r="AM61" s="38">
        <f t="shared" si="39"/>
        <v>2.4964348774919043</v>
      </c>
    </row>
    <row r="62" spans="1:39" ht="14.5" customHeight="1">
      <c r="A62" s="109" t="s">
        <v>55</v>
      </c>
      <c r="B62" s="87" t="s">
        <v>140</v>
      </c>
      <c r="C62" s="87">
        <f t="shared" si="39"/>
        <v>-4.2350579210253869E-2</v>
      </c>
      <c r="D62" s="87">
        <f t="shared" si="39"/>
        <v>0.282215602199126</v>
      </c>
      <c r="E62" s="87">
        <f t="shared" si="39"/>
        <v>0.79547487415879869</v>
      </c>
      <c r="F62" s="87">
        <f t="shared" si="39"/>
        <v>0.88384603887086355</v>
      </c>
      <c r="G62" s="87">
        <f t="shared" si="39"/>
        <v>0.26494474660021217</v>
      </c>
      <c r="H62" s="87">
        <f t="shared" si="39"/>
        <v>0.27466440257996627</v>
      </c>
      <c r="I62" s="87">
        <f t="shared" si="39"/>
        <v>0.18507360747310297</v>
      </c>
      <c r="J62" s="87">
        <f t="shared" si="39"/>
        <v>-0.20551125814848525</v>
      </c>
      <c r="K62" s="87">
        <f t="shared" si="39"/>
        <v>-0.26909270249967032</v>
      </c>
      <c r="L62" s="87">
        <f t="shared" si="39"/>
        <v>-0.36932469701632531</v>
      </c>
      <c r="M62" s="87">
        <f t="shared" si="39"/>
        <v>-0.22512942228684851</v>
      </c>
      <c r="N62" s="87">
        <f t="shared" si="39"/>
        <v>2.7532120436672525E-2</v>
      </c>
      <c r="O62" s="87">
        <f t="shared" si="39"/>
        <v>0.19399095480872264</v>
      </c>
      <c r="P62" s="87">
        <f t="shared" si="39"/>
        <v>-0.13437861417813979</v>
      </c>
      <c r="Q62" s="87">
        <f t="shared" si="39"/>
        <v>-0.1694841644482934</v>
      </c>
      <c r="R62" s="87">
        <f t="shared" si="39"/>
        <v>-0.42282878103004462</v>
      </c>
      <c r="S62" s="87">
        <f t="shared" si="39"/>
        <v>-7.195718282880037E-2</v>
      </c>
      <c r="T62" s="87">
        <f t="shared" si="39"/>
        <v>0.10544093791780185</v>
      </c>
      <c r="U62" s="87">
        <f t="shared" si="39"/>
        <v>-0.30815017859754201</v>
      </c>
      <c r="V62" s="87">
        <f t="shared" si="39"/>
        <v>-0.32333947776457173</v>
      </c>
      <c r="W62" s="87">
        <f t="shared" si="39"/>
        <v>-0.43882038884120833</v>
      </c>
      <c r="X62" s="87">
        <f t="shared" si="39"/>
        <v>-0.71023816966600783</v>
      </c>
      <c r="Y62" s="87">
        <f t="shared" si="39"/>
        <v>-1.0125983878971923</v>
      </c>
      <c r="Z62" s="87">
        <f t="shared" si="39"/>
        <v>-0.56390172111169479</v>
      </c>
      <c r="AA62" s="87">
        <f t="shared" si="39"/>
        <v>-0.51562881071344346</v>
      </c>
      <c r="AB62" s="87">
        <f t="shared" si="39"/>
        <v>-0.32764910795000191</v>
      </c>
      <c r="AC62" s="87">
        <f t="shared" si="39"/>
        <v>-0.10444462013050204</v>
      </c>
      <c r="AD62" s="87">
        <f t="shared" si="39"/>
        <v>0.18991979419510097</v>
      </c>
      <c r="AE62" s="87">
        <f t="shared" si="39"/>
        <v>-0.60786500132451682</v>
      </c>
      <c r="AF62" s="87">
        <f t="shared" si="39"/>
        <v>-0.53456390099357742</v>
      </c>
      <c r="AG62" s="87">
        <f t="shared" si="39"/>
        <v>-0.35279653266859334</v>
      </c>
      <c r="AH62" s="87">
        <f t="shared" si="39"/>
        <v>-0.16062643450562542</v>
      </c>
      <c r="AI62" s="87">
        <f t="shared" si="39"/>
        <v>0.36160980218261907</v>
      </c>
      <c r="AJ62" s="87">
        <f t="shared" si="39"/>
        <v>0.5243824628345175</v>
      </c>
      <c r="AK62" s="87">
        <f t="shared" si="39"/>
        <v>0.72811530383731493</v>
      </c>
      <c r="AL62" s="87">
        <f t="shared" si="39"/>
        <v>0.47803953922505138</v>
      </c>
      <c r="AM62" s="87">
        <f t="shared" si="39"/>
        <v>2.5754299464914698</v>
      </c>
    </row>
    <row r="63" spans="1:39" ht="14.5" customHeight="1">
      <c r="A63" s="18" t="s">
        <v>22</v>
      </c>
      <c r="B63" s="38" t="s">
        <v>140</v>
      </c>
      <c r="C63" s="38">
        <f t="shared" si="39"/>
        <v>-0.30095823100162278</v>
      </c>
      <c r="D63" s="38">
        <f t="shared" si="39"/>
        <v>0.41186185544988207</v>
      </c>
      <c r="E63" s="38">
        <f t="shared" si="39"/>
        <v>0.5432836274836319</v>
      </c>
      <c r="F63" s="38">
        <f t="shared" si="39"/>
        <v>0.6212637761112183</v>
      </c>
      <c r="G63" s="38">
        <f t="shared" si="39"/>
        <v>0.47388643943324071</v>
      </c>
      <c r="H63" s="38">
        <f t="shared" si="39"/>
        <v>0.26690726820505661</v>
      </c>
      <c r="I63" s="38">
        <f t="shared" si="39"/>
        <v>5.146869263106213E-2</v>
      </c>
      <c r="J63" s="38">
        <f t="shared" si="39"/>
        <v>0.1976608786025551</v>
      </c>
      <c r="K63" s="38">
        <f t="shared" si="39"/>
        <v>0.20052872969669711</v>
      </c>
      <c r="L63" s="38">
        <f t="shared" si="39"/>
        <v>0.28218853084652418</v>
      </c>
      <c r="M63" s="38">
        <f t="shared" si="39"/>
        <v>0.27868359423304145</v>
      </c>
      <c r="N63" s="38">
        <f t="shared" si="39"/>
        <v>0.25380958038805801</v>
      </c>
      <c r="O63" s="38">
        <f t="shared" si="39"/>
        <v>0.14379142148499513</v>
      </c>
      <c r="P63" s="38">
        <f t="shared" si="39"/>
        <v>7.2859006739198318E-2</v>
      </c>
      <c r="Q63" s="38">
        <f t="shared" si="39"/>
        <v>2.9363535281109687E-2</v>
      </c>
      <c r="R63" s="38">
        <f t="shared" si="39"/>
        <v>-0.21518739028557077</v>
      </c>
      <c r="S63" s="38">
        <f t="shared" si="39"/>
        <v>-0.3731313406527752</v>
      </c>
      <c r="T63" s="38">
        <f t="shared" si="39"/>
        <v>-0.48599343318911181</v>
      </c>
      <c r="U63" s="38">
        <f t="shared" si="39"/>
        <v>-0.5557745889562058</v>
      </c>
      <c r="V63" s="38">
        <f t="shared" si="39"/>
        <v>-0.83173705771733975</v>
      </c>
      <c r="W63" s="38">
        <f t="shared" si="39"/>
        <v>-0.63575233388978036</v>
      </c>
      <c r="X63" s="38">
        <f t="shared" si="39"/>
        <v>-0.51361903557953337</v>
      </c>
      <c r="Y63" s="38">
        <f t="shared" si="39"/>
        <v>-0.60256971414687577</v>
      </c>
      <c r="Z63" s="38">
        <f t="shared" si="39"/>
        <v>-0.43352170334161766</v>
      </c>
      <c r="AA63" s="38">
        <f t="shared" si="39"/>
        <v>-0.1660664738480313</v>
      </c>
      <c r="AB63" s="38">
        <f t="shared" si="39"/>
        <v>3.7593095113745534E-2</v>
      </c>
      <c r="AC63" s="38">
        <f t="shared" si="39"/>
        <v>-5.6753828091276493E-2</v>
      </c>
      <c r="AD63" s="38">
        <f t="shared" si="39"/>
        <v>-0.13799909455225778</v>
      </c>
      <c r="AE63" s="38">
        <f t="shared" si="39"/>
        <v>-0.24031849086023493</v>
      </c>
      <c r="AF63" s="38">
        <f t="shared" si="39"/>
        <v>-0.34463215871856256</v>
      </c>
      <c r="AG63" s="38">
        <f t="shared" si="39"/>
        <v>-0.32403369750470001</v>
      </c>
      <c r="AH63" s="38">
        <f t="shared" si="39"/>
        <v>7.378439013176874E-2</v>
      </c>
      <c r="AI63" s="38">
        <f t="shared" si="39"/>
        <v>8.4899069008139483E-2</v>
      </c>
      <c r="AJ63" s="38">
        <f t="shared" si="39"/>
        <v>0.18474520037699516</v>
      </c>
      <c r="AK63" s="38">
        <f t="shared" si="39"/>
        <v>0.17734138516641407</v>
      </c>
      <c r="AL63" s="38">
        <f t="shared" si="39"/>
        <v>0.27398750157320428</v>
      </c>
      <c r="AM63" s="38">
        <f t="shared" si="39"/>
        <v>1.5581409943789586</v>
      </c>
    </row>
    <row r="64" spans="1:39" ht="18" customHeight="1">
      <c r="A64" s="245" t="s">
        <v>52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</row>
    <row r="65" spans="1:39" ht="14.5" customHeight="1">
      <c r="A65" s="262" t="s">
        <v>143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</row>
    <row r="66" spans="1:39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</sheetData>
  <mergeCells count="14">
    <mergeCell ref="A65:AM65"/>
    <mergeCell ref="A64:AM64"/>
    <mergeCell ref="A5:A6"/>
    <mergeCell ref="B5:B6"/>
    <mergeCell ref="B7:AM7"/>
    <mergeCell ref="B26:AM26"/>
    <mergeCell ref="B45:AM45"/>
    <mergeCell ref="C5:AM5"/>
    <mergeCell ref="B17:AM17"/>
    <mergeCell ref="B8:AM8"/>
    <mergeCell ref="B27:AM27"/>
    <mergeCell ref="B36:AM36"/>
    <mergeCell ref="B46:AM46"/>
    <mergeCell ref="B55:AM5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I2" sqref="I2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5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5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5" s="7" customFormat="1" ht="14.5" customHeight="1">
      <c r="A3" s="22" t="s">
        <v>108</v>
      </c>
      <c r="B3" s="22"/>
      <c r="H3" s="95"/>
      <c r="I3" s="108"/>
      <c r="J3" s="108"/>
      <c r="K3" s="108"/>
      <c r="L3" s="108"/>
      <c r="M3" s="108"/>
    </row>
    <row r="4" spans="1:15" ht="14.5" customHeight="1"/>
    <row r="5" spans="1:15" s="34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5" s="34" customFormat="1" ht="20" customHeight="1">
      <c r="A6" s="234"/>
      <c r="B6" s="234"/>
      <c r="C6" s="150" t="s">
        <v>72</v>
      </c>
      <c r="D6" s="150" t="s">
        <v>146</v>
      </c>
      <c r="E6" s="150" t="s">
        <v>147</v>
      </c>
      <c r="F6" s="150" t="s">
        <v>148</v>
      </c>
      <c r="G6" s="45" t="s">
        <v>73</v>
      </c>
      <c r="H6" s="234"/>
      <c r="I6" s="150" t="s">
        <v>72</v>
      </c>
      <c r="J6" s="150" t="s">
        <v>146</v>
      </c>
      <c r="K6" s="150" t="s">
        <v>147</v>
      </c>
      <c r="L6" s="150" t="s">
        <v>148</v>
      </c>
      <c r="M6" s="45" t="s">
        <v>73</v>
      </c>
    </row>
    <row r="7" spans="1:15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5" ht="14.5" customHeight="1">
      <c r="A8" s="287"/>
      <c r="B8" s="271">
        <v>2011</v>
      </c>
      <c r="C8" s="271"/>
      <c r="D8" s="271"/>
      <c r="E8" s="271"/>
      <c r="F8" s="271"/>
      <c r="G8" s="271"/>
      <c r="H8" s="284">
        <v>2011</v>
      </c>
      <c r="I8" s="284"/>
      <c r="J8" s="284"/>
      <c r="K8" s="284"/>
      <c r="L8" s="284"/>
      <c r="M8" s="284"/>
    </row>
    <row r="9" spans="1:15" ht="14.5" customHeight="1">
      <c r="A9" s="21" t="s">
        <v>30</v>
      </c>
      <c r="B9" s="17">
        <f>B27+B26+B25+B24+B23+B22+B20+B19+B18+B17+B16+B15+B14+B13+B12+B11</f>
        <v>443460</v>
      </c>
      <c r="C9" s="17">
        <f t="shared" ref="C9:G9" si="0">C27+C26+C25+C24+C23+C22+C20+C19+C18+C17+C16+C15+C14+C13+C12+C11</f>
        <v>55416</v>
      </c>
      <c r="D9" s="17">
        <f t="shared" si="0"/>
        <v>98107</v>
      </c>
      <c r="E9" s="17">
        <f t="shared" si="0"/>
        <v>108662</v>
      </c>
      <c r="F9" s="17">
        <f t="shared" si="0"/>
        <v>128923</v>
      </c>
      <c r="G9" s="17">
        <f t="shared" si="0"/>
        <v>52352</v>
      </c>
      <c r="H9" s="17">
        <f>B9*100/$B9</f>
        <v>100</v>
      </c>
      <c r="I9" s="104">
        <f t="shared" ref="I9:M24" si="1">C9*100/$B9</f>
        <v>12.496279258557704</v>
      </c>
      <c r="J9" s="104">
        <f t="shared" si="1"/>
        <v>22.123077616921481</v>
      </c>
      <c r="K9" s="104">
        <f t="shared" si="1"/>
        <v>24.503224642583323</v>
      </c>
      <c r="L9" s="104">
        <f t="shared" si="1"/>
        <v>29.072069634239842</v>
      </c>
      <c r="M9" s="104">
        <f t="shared" si="1"/>
        <v>11.805348847697651</v>
      </c>
      <c r="O9" s="148">
        <f>M9+L9</f>
        <v>40.877418481937497</v>
      </c>
    </row>
    <row r="10" spans="1:15" ht="14.5" customHeight="1">
      <c r="A10" s="18" t="s">
        <v>19</v>
      </c>
      <c r="B10" s="20">
        <f>SUM(B11:B20)</f>
        <v>343456</v>
      </c>
      <c r="C10" s="20">
        <f t="shared" ref="C10:G10" si="2">SUM(C11:C20)</f>
        <v>48256</v>
      </c>
      <c r="D10" s="20">
        <f t="shared" si="2"/>
        <v>82590</v>
      </c>
      <c r="E10" s="20">
        <f t="shared" si="2"/>
        <v>83765</v>
      </c>
      <c r="F10" s="20">
        <f t="shared" si="2"/>
        <v>94456</v>
      </c>
      <c r="G10" s="20">
        <f t="shared" si="2"/>
        <v>34389</v>
      </c>
      <c r="H10" s="20">
        <f t="shared" ref="H10:M27" si="3">B10*100/$B10</f>
        <v>100</v>
      </c>
      <c r="I10" s="106">
        <f t="shared" si="1"/>
        <v>14.050125780303736</v>
      </c>
      <c r="J10" s="106">
        <f t="shared" si="1"/>
        <v>24.046748346221932</v>
      </c>
      <c r="K10" s="106">
        <f t="shared" si="1"/>
        <v>24.388859126059817</v>
      </c>
      <c r="L10" s="106">
        <f t="shared" si="1"/>
        <v>27.501630485418801</v>
      </c>
      <c r="M10" s="106">
        <f t="shared" si="1"/>
        <v>10.012636261995715</v>
      </c>
      <c r="O10" s="148">
        <f t="shared" ref="O10:O27" si="4">M10+L10</f>
        <v>37.514266747414517</v>
      </c>
    </row>
    <row r="11" spans="1:15" ht="14.5" customHeight="1">
      <c r="A11" s="39" t="s">
        <v>3</v>
      </c>
      <c r="B11" s="11">
        <f t="shared" ref="B11:B20" si="5">SUM(C11:G11)</f>
        <v>14132</v>
      </c>
      <c r="C11" s="17">
        <v>1295</v>
      </c>
      <c r="D11" s="17">
        <v>3108</v>
      </c>
      <c r="E11" s="17">
        <v>4149</v>
      </c>
      <c r="F11" s="17">
        <v>4104</v>
      </c>
      <c r="G11" s="17">
        <v>1476</v>
      </c>
      <c r="H11" s="11">
        <f t="shared" si="3"/>
        <v>100</v>
      </c>
      <c r="I11" s="104">
        <f t="shared" si="1"/>
        <v>9.1636003396546837</v>
      </c>
      <c r="J11" s="104">
        <f t="shared" si="1"/>
        <v>21.992640815171242</v>
      </c>
      <c r="K11" s="104">
        <f t="shared" si="1"/>
        <v>29.358901783187093</v>
      </c>
      <c r="L11" s="104">
        <f t="shared" si="1"/>
        <v>29.040475516558168</v>
      </c>
      <c r="M11" s="104">
        <f t="shared" si="1"/>
        <v>10.444381545428815</v>
      </c>
      <c r="O11" s="148">
        <f t="shared" si="4"/>
        <v>39.484857061986986</v>
      </c>
    </row>
    <row r="12" spans="1:15" ht="14.5" customHeight="1">
      <c r="A12" s="40" t="s">
        <v>4</v>
      </c>
      <c r="B12" s="20">
        <f t="shared" si="5"/>
        <v>11378</v>
      </c>
      <c r="C12" s="19">
        <v>1327</v>
      </c>
      <c r="D12" s="19">
        <v>2993</v>
      </c>
      <c r="E12" s="19">
        <v>2613</v>
      </c>
      <c r="F12" s="19">
        <v>2987</v>
      </c>
      <c r="G12" s="19">
        <v>1458</v>
      </c>
      <c r="H12" s="20">
        <f t="shared" si="3"/>
        <v>100</v>
      </c>
      <c r="I12" s="105">
        <f t="shared" si="1"/>
        <v>11.66285814730181</v>
      </c>
      <c r="J12" s="105">
        <f t="shared" si="1"/>
        <v>26.305150290033399</v>
      </c>
      <c r="K12" s="105">
        <f t="shared" si="1"/>
        <v>22.965371770082616</v>
      </c>
      <c r="L12" s="105">
        <f t="shared" si="1"/>
        <v>26.252416944981544</v>
      </c>
      <c r="M12" s="105">
        <f t="shared" si="1"/>
        <v>12.814202847600633</v>
      </c>
      <c r="O12" s="148">
        <f t="shared" si="4"/>
        <v>39.066619792582173</v>
      </c>
    </row>
    <row r="13" spans="1:15" ht="14.5" customHeight="1">
      <c r="A13" s="39" t="s">
        <v>5</v>
      </c>
      <c r="B13" s="11">
        <f t="shared" si="5"/>
        <v>39306</v>
      </c>
      <c r="C13" s="17">
        <v>4519</v>
      </c>
      <c r="D13" s="17">
        <v>8479</v>
      </c>
      <c r="E13" s="17">
        <v>10235</v>
      </c>
      <c r="F13" s="17">
        <v>11902</v>
      </c>
      <c r="G13" s="17">
        <v>4171</v>
      </c>
      <c r="H13" s="11">
        <f t="shared" si="3"/>
        <v>100</v>
      </c>
      <c r="I13" s="104">
        <f t="shared" si="1"/>
        <v>11.496972472396072</v>
      </c>
      <c r="J13" s="104">
        <f t="shared" si="1"/>
        <v>21.571770213199002</v>
      </c>
      <c r="K13" s="104">
        <f t="shared" si="1"/>
        <v>26.039281534625758</v>
      </c>
      <c r="L13" s="104">
        <f t="shared" si="1"/>
        <v>30.280364320968808</v>
      </c>
      <c r="M13" s="104">
        <f t="shared" si="1"/>
        <v>10.61161145881036</v>
      </c>
      <c r="O13" s="148">
        <f t="shared" si="4"/>
        <v>40.891975779779166</v>
      </c>
    </row>
    <row r="14" spans="1:15" ht="14.5" customHeight="1">
      <c r="A14" s="40" t="s">
        <v>6</v>
      </c>
      <c r="B14" s="20">
        <f t="shared" si="5"/>
        <v>4112</v>
      </c>
      <c r="C14" s="19">
        <v>784</v>
      </c>
      <c r="D14" s="19">
        <v>846</v>
      </c>
      <c r="E14" s="19">
        <v>879</v>
      </c>
      <c r="F14" s="19">
        <v>1066</v>
      </c>
      <c r="G14" s="19">
        <v>537</v>
      </c>
      <c r="H14" s="20">
        <f t="shared" si="3"/>
        <v>100</v>
      </c>
      <c r="I14" s="105">
        <f t="shared" si="1"/>
        <v>19.066147859922179</v>
      </c>
      <c r="J14" s="105">
        <f t="shared" si="1"/>
        <v>20.573929961089494</v>
      </c>
      <c r="K14" s="105">
        <f t="shared" si="1"/>
        <v>21.376459143968873</v>
      </c>
      <c r="L14" s="105">
        <f t="shared" si="1"/>
        <v>25.924124513618676</v>
      </c>
      <c r="M14" s="105">
        <f t="shared" si="1"/>
        <v>13.059338521400779</v>
      </c>
      <c r="O14" s="148">
        <f t="shared" si="4"/>
        <v>38.983463035019454</v>
      </c>
    </row>
    <row r="15" spans="1:15" ht="14.5" customHeight="1">
      <c r="A15" s="39" t="s">
        <v>7</v>
      </c>
      <c r="B15" s="11">
        <f t="shared" si="5"/>
        <v>85720</v>
      </c>
      <c r="C15" s="17">
        <v>10561</v>
      </c>
      <c r="D15" s="17">
        <v>20316</v>
      </c>
      <c r="E15" s="17">
        <v>20917</v>
      </c>
      <c r="F15" s="17">
        <v>24745</v>
      </c>
      <c r="G15" s="17">
        <v>9181</v>
      </c>
      <c r="H15" s="11">
        <f t="shared" si="3"/>
        <v>100</v>
      </c>
      <c r="I15" s="104">
        <f t="shared" si="1"/>
        <v>12.320345310312646</v>
      </c>
      <c r="J15" s="104">
        <f t="shared" si="1"/>
        <v>23.700419972001868</v>
      </c>
      <c r="K15" s="104">
        <f t="shared" si="1"/>
        <v>24.401539897340179</v>
      </c>
      <c r="L15" s="104">
        <f t="shared" si="1"/>
        <v>28.867242183854408</v>
      </c>
      <c r="M15" s="104">
        <f t="shared" si="1"/>
        <v>10.710452636490901</v>
      </c>
      <c r="O15" s="148">
        <f t="shared" si="4"/>
        <v>39.577694820345307</v>
      </c>
    </row>
    <row r="16" spans="1:15" ht="14.5" customHeight="1">
      <c r="A16" s="40" t="s">
        <v>8</v>
      </c>
      <c r="B16" s="20">
        <f t="shared" si="5"/>
        <v>37983</v>
      </c>
      <c r="C16" s="19">
        <v>4918</v>
      </c>
      <c r="D16" s="19">
        <v>9252</v>
      </c>
      <c r="E16" s="19">
        <v>8990</v>
      </c>
      <c r="F16" s="19">
        <v>10984</v>
      </c>
      <c r="G16" s="19">
        <v>3839</v>
      </c>
      <c r="H16" s="20">
        <f t="shared" si="3"/>
        <v>100</v>
      </c>
      <c r="I16" s="105">
        <f t="shared" si="1"/>
        <v>12.947897743727458</v>
      </c>
      <c r="J16" s="105">
        <f t="shared" si="1"/>
        <v>24.358265539846773</v>
      </c>
      <c r="K16" s="105">
        <f t="shared" si="1"/>
        <v>23.668483268830794</v>
      </c>
      <c r="L16" s="105">
        <f t="shared" si="1"/>
        <v>28.918200247479135</v>
      </c>
      <c r="M16" s="105">
        <f t="shared" si="1"/>
        <v>10.107153200115841</v>
      </c>
      <c r="O16" s="148">
        <f t="shared" si="4"/>
        <v>39.025353447594973</v>
      </c>
    </row>
    <row r="17" spans="1:16" ht="14.5" customHeight="1">
      <c r="A17" s="39" t="s">
        <v>9</v>
      </c>
      <c r="B17" s="11">
        <f t="shared" si="5"/>
        <v>23706</v>
      </c>
      <c r="C17" s="17">
        <v>2937</v>
      </c>
      <c r="D17" s="17">
        <v>5556</v>
      </c>
      <c r="E17" s="17">
        <v>5762</v>
      </c>
      <c r="F17" s="17">
        <v>6904</v>
      </c>
      <c r="G17" s="17">
        <v>2547</v>
      </c>
      <c r="H17" s="11">
        <f t="shared" si="3"/>
        <v>100</v>
      </c>
      <c r="I17" s="104">
        <f t="shared" si="1"/>
        <v>12.389268539610224</v>
      </c>
      <c r="J17" s="104">
        <f t="shared" si="1"/>
        <v>23.437104530498608</v>
      </c>
      <c r="K17" s="104">
        <f t="shared" si="1"/>
        <v>24.306082848224079</v>
      </c>
      <c r="L17" s="104">
        <f t="shared" si="1"/>
        <v>29.123428667847801</v>
      </c>
      <c r="M17" s="104">
        <f t="shared" si="1"/>
        <v>10.744115413819287</v>
      </c>
      <c r="O17" s="148">
        <f t="shared" si="4"/>
        <v>39.867544081667091</v>
      </c>
    </row>
    <row r="18" spans="1:16" ht="14.5" customHeight="1">
      <c r="A18" s="40" t="s">
        <v>10</v>
      </c>
      <c r="B18" s="20">
        <f t="shared" si="5"/>
        <v>58488</v>
      </c>
      <c r="C18" s="19">
        <v>9482</v>
      </c>
      <c r="D18" s="19">
        <v>14013</v>
      </c>
      <c r="E18" s="19">
        <v>13899</v>
      </c>
      <c r="F18" s="19">
        <v>15410</v>
      </c>
      <c r="G18" s="19">
        <v>5684</v>
      </c>
      <c r="H18" s="20">
        <f t="shared" si="3"/>
        <v>100</v>
      </c>
      <c r="I18" s="105">
        <f t="shared" si="1"/>
        <v>16.211872520858979</v>
      </c>
      <c r="J18" s="105">
        <f t="shared" si="1"/>
        <v>23.958760771440296</v>
      </c>
      <c r="K18" s="105">
        <f t="shared" si="1"/>
        <v>23.763848994665572</v>
      </c>
      <c r="L18" s="105">
        <f t="shared" si="1"/>
        <v>26.347284913144577</v>
      </c>
      <c r="M18" s="105">
        <f t="shared" si="1"/>
        <v>9.7182327998905755</v>
      </c>
      <c r="O18" s="148">
        <f t="shared" si="4"/>
        <v>36.065517713035149</v>
      </c>
    </row>
    <row r="19" spans="1:16" ht="14.5" customHeight="1">
      <c r="A19" s="39" t="s">
        <v>11</v>
      </c>
      <c r="B19" s="11">
        <f t="shared" si="5"/>
        <v>63866</v>
      </c>
      <c r="C19" s="17">
        <v>11817</v>
      </c>
      <c r="D19" s="17">
        <v>16905</v>
      </c>
      <c r="E19" s="17">
        <v>15138</v>
      </c>
      <c r="F19" s="17">
        <v>15087</v>
      </c>
      <c r="G19" s="17">
        <v>4919</v>
      </c>
      <c r="H19" s="11">
        <f t="shared" si="3"/>
        <v>100</v>
      </c>
      <c r="I19" s="104">
        <f t="shared" si="1"/>
        <v>18.502802743243667</v>
      </c>
      <c r="J19" s="104">
        <f t="shared" si="1"/>
        <v>26.469482979989351</v>
      </c>
      <c r="K19" s="104">
        <f t="shared" si="1"/>
        <v>23.702752638336516</v>
      </c>
      <c r="L19" s="104">
        <f t="shared" si="1"/>
        <v>23.622897942567249</v>
      </c>
      <c r="M19" s="104">
        <f t="shared" si="1"/>
        <v>7.702063695863214</v>
      </c>
      <c r="O19" s="148">
        <f t="shared" si="4"/>
        <v>31.324961638430462</v>
      </c>
    </row>
    <row r="20" spans="1:16" ht="14.5" customHeight="1">
      <c r="A20" s="40" t="s">
        <v>12</v>
      </c>
      <c r="B20" s="20">
        <f t="shared" si="5"/>
        <v>4765</v>
      </c>
      <c r="C20" s="19">
        <v>616</v>
      </c>
      <c r="D20" s="19">
        <v>1122</v>
      </c>
      <c r="E20" s="19">
        <v>1183</v>
      </c>
      <c r="F20" s="19">
        <v>1267</v>
      </c>
      <c r="G20" s="19">
        <v>577</v>
      </c>
      <c r="H20" s="20">
        <f t="shared" si="3"/>
        <v>100</v>
      </c>
      <c r="I20" s="105">
        <f t="shared" si="1"/>
        <v>12.927597061909758</v>
      </c>
      <c r="J20" s="105">
        <f t="shared" si="1"/>
        <v>23.546694648478489</v>
      </c>
      <c r="K20" s="105">
        <f t="shared" si="1"/>
        <v>24.826862539349424</v>
      </c>
      <c r="L20" s="105">
        <f t="shared" si="1"/>
        <v>26.589716684155299</v>
      </c>
      <c r="M20" s="105">
        <f t="shared" si="1"/>
        <v>12.10912906610703</v>
      </c>
      <c r="O20" s="148">
        <f t="shared" si="4"/>
        <v>38.698845750262329</v>
      </c>
    </row>
    <row r="21" spans="1:16" ht="14.5" customHeight="1">
      <c r="A21" s="16" t="s">
        <v>41</v>
      </c>
      <c r="B21" s="11">
        <f>SUM(B22:B27)</f>
        <v>100004</v>
      </c>
      <c r="C21" s="11">
        <f t="shared" ref="C21:G21" si="6">SUM(C22:C27)</f>
        <v>7160</v>
      </c>
      <c r="D21" s="11">
        <f t="shared" si="6"/>
        <v>15517</v>
      </c>
      <c r="E21" s="11">
        <f t="shared" si="6"/>
        <v>24897</v>
      </c>
      <c r="F21" s="11">
        <f t="shared" si="6"/>
        <v>34467</v>
      </c>
      <c r="G21" s="11">
        <f t="shared" si="6"/>
        <v>17963</v>
      </c>
      <c r="H21" s="11">
        <f t="shared" si="3"/>
        <v>100</v>
      </c>
      <c r="I21" s="62">
        <f t="shared" si="1"/>
        <v>7.1597136114555422</v>
      </c>
      <c r="J21" s="62">
        <f t="shared" si="1"/>
        <v>15.516379344826207</v>
      </c>
      <c r="K21" s="62">
        <f t="shared" si="1"/>
        <v>24.896004159833605</v>
      </c>
      <c r="L21" s="62">
        <f t="shared" si="1"/>
        <v>34.465621375144991</v>
      </c>
      <c r="M21" s="62">
        <f t="shared" si="1"/>
        <v>17.96228150873965</v>
      </c>
      <c r="O21" s="148">
        <f t="shared" si="4"/>
        <v>52.427902883884641</v>
      </c>
    </row>
    <row r="22" spans="1:16" ht="14.5" customHeight="1">
      <c r="A22" s="40" t="s">
        <v>13</v>
      </c>
      <c r="B22" s="20">
        <f t="shared" ref="B22:B27" si="7">SUM(C22:G22)</f>
        <v>20683</v>
      </c>
      <c r="C22" s="19">
        <v>1305</v>
      </c>
      <c r="D22" s="19">
        <v>4606</v>
      </c>
      <c r="E22" s="19">
        <v>5611</v>
      </c>
      <c r="F22" s="19">
        <v>6566</v>
      </c>
      <c r="G22" s="19">
        <v>2595</v>
      </c>
      <c r="H22" s="20">
        <f t="shared" si="3"/>
        <v>100</v>
      </c>
      <c r="I22" s="105">
        <f t="shared" si="1"/>
        <v>6.3095295653435191</v>
      </c>
      <c r="J22" s="105">
        <f t="shared" si="1"/>
        <v>22.269496688101338</v>
      </c>
      <c r="K22" s="105">
        <f t="shared" si="1"/>
        <v>27.128559686699223</v>
      </c>
      <c r="L22" s="105">
        <f t="shared" si="1"/>
        <v>31.745878257506163</v>
      </c>
      <c r="M22" s="105">
        <f t="shared" si="1"/>
        <v>12.546535802349755</v>
      </c>
      <c r="O22" s="148">
        <f t="shared" si="4"/>
        <v>44.292414059855915</v>
      </c>
    </row>
    <row r="23" spans="1:16" ht="14.5" customHeight="1">
      <c r="A23" s="39" t="s">
        <v>14</v>
      </c>
      <c r="B23" s="11">
        <f t="shared" si="7"/>
        <v>15809</v>
      </c>
      <c r="C23" s="17">
        <v>1009</v>
      </c>
      <c r="D23" s="17">
        <v>2388</v>
      </c>
      <c r="E23" s="17">
        <v>3766</v>
      </c>
      <c r="F23" s="17">
        <v>5575</v>
      </c>
      <c r="G23" s="17">
        <v>3071</v>
      </c>
      <c r="H23" s="11">
        <f t="shared" si="3"/>
        <v>100</v>
      </c>
      <c r="I23" s="104">
        <f t="shared" si="1"/>
        <v>6.3824403820608513</v>
      </c>
      <c r="J23" s="104">
        <f t="shared" si="1"/>
        <v>15.105319754570182</v>
      </c>
      <c r="K23" s="104">
        <f t="shared" si="1"/>
        <v>23.821873616294514</v>
      </c>
      <c r="L23" s="104">
        <f t="shared" si="1"/>
        <v>35.264722626352075</v>
      </c>
      <c r="M23" s="104">
        <f t="shared" si="1"/>
        <v>19.425643620722372</v>
      </c>
      <c r="O23" s="148">
        <f t="shared" si="4"/>
        <v>54.690366247074451</v>
      </c>
    </row>
    <row r="24" spans="1:16" ht="14.5" customHeight="1">
      <c r="A24" s="40" t="s">
        <v>15</v>
      </c>
      <c r="B24" s="20">
        <f t="shared" si="7"/>
        <v>9751</v>
      </c>
      <c r="C24" s="19">
        <v>658</v>
      </c>
      <c r="D24" s="19">
        <v>1447</v>
      </c>
      <c r="E24" s="19">
        <v>2191</v>
      </c>
      <c r="F24" s="19">
        <v>3332</v>
      </c>
      <c r="G24" s="19">
        <v>2123</v>
      </c>
      <c r="H24" s="20">
        <f t="shared" si="3"/>
        <v>100</v>
      </c>
      <c r="I24" s="105">
        <f t="shared" si="1"/>
        <v>6.7480258435032301</v>
      </c>
      <c r="J24" s="105">
        <f t="shared" si="1"/>
        <v>14.839503640652241</v>
      </c>
      <c r="K24" s="105">
        <f t="shared" si="1"/>
        <v>22.469490308686289</v>
      </c>
      <c r="L24" s="105">
        <f t="shared" si="1"/>
        <v>34.170854271356781</v>
      </c>
      <c r="M24" s="105">
        <f t="shared" si="1"/>
        <v>21.772125935801455</v>
      </c>
      <c r="O24" s="148">
        <f t="shared" si="4"/>
        <v>55.942980207158236</v>
      </c>
    </row>
    <row r="25" spans="1:16" ht="14.5" customHeight="1">
      <c r="A25" s="39" t="s">
        <v>16</v>
      </c>
      <c r="B25" s="11">
        <f t="shared" si="7"/>
        <v>26791</v>
      </c>
      <c r="C25" s="17">
        <v>1965</v>
      </c>
      <c r="D25" s="17">
        <v>3858</v>
      </c>
      <c r="E25" s="17">
        <v>7100</v>
      </c>
      <c r="F25" s="17">
        <v>9053</v>
      </c>
      <c r="G25" s="17">
        <v>4815</v>
      </c>
      <c r="H25" s="11">
        <f t="shared" si="3"/>
        <v>100</v>
      </c>
      <c r="I25" s="104">
        <f t="shared" si="3"/>
        <v>7.3345526482774064</v>
      </c>
      <c r="J25" s="104">
        <f t="shared" si="3"/>
        <v>14.400358329289686</v>
      </c>
      <c r="K25" s="104">
        <f t="shared" si="3"/>
        <v>26.501437049755516</v>
      </c>
      <c r="L25" s="104">
        <f t="shared" si="3"/>
        <v>33.791198536822066</v>
      </c>
      <c r="M25" s="104">
        <f t="shared" si="3"/>
        <v>17.972453435855325</v>
      </c>
      <c r="O25" s="148">
        <f t="shared" si="4"/>
        <v>51.763651972677394</v>
      </c>
    </row>
    <row r="26" spans="1:16" ht="14.5" customHeight="1">
      <c r="A26" s="40" t="s">
        <v>17</v>
      </c>
      <c r="B26" s="20">
        <f t="shared" si="7"/>
        <v>14367</v>
      </c>
      <c r="C26" s="19">
        <v>896</v>
      </c>
      <c r="D26" s="19">
        <v>1431</v>
      </c>
      <c r="E26" s="19">
        <v>3428</v>
      </c>
      <c r="F26" s="19">
        <v>5549</v>
      </c>
      <c r="G26" s="19">
        <v>3063</v>
      </c>
      <c r="H26" s="20">
        <f t="shared" si="3"/>
        <v>100</v>
      </c>
      <c r="I26" s="105">
        <f t="shared" si="3"/>
        <v>6.2365142340084914</v>
      </c>
      <c r="J26" s="105">
        <f t="shared" si="3"/>
        <v>9.9603257465024022</v>
      </c>
      <c r="K26" s="105">
        <f t="shared" si="3"/>
        <v>23.860235261362845</v>
      </c>
      <c r="L26" s="105">
        <f t="shared" si="3"/>
        <v>38.623233799679824</v>
      </c>
      <c r="M26" s="105">
        <f t="shared" si="3"/>
        <v>21.31969095844644</v>
      </c>
      <c r="O26" s="148">
        <f t="shared" si="4"/>
        <v>59.942924758126267</v>
      </c>
    </row>
    <row r="27" spans="1:16" ht="14.5" customHeight="1">
      <c r="A27" s="39" t="s">
        <v>18</v>
      </c>
      <c r="B27" s="11">
        <f t="shared" si="7"/>
        <v>12603</v>
      </c>
      <c r="C27" s="17">
        <v>1327</v>
      </c>
      <c r="D27" s="17">
        <v>1787</v>
      </c>
      <c r="E27" s="17">
        <v>2801</v>
      </c>
      <c r="F27" s="17">
        <v>4392</v>
      </c>
      <c r="G27" s="17">
        <v>2296</v>
      </c>
      <c r="H27" s="11">
        <f t="shared" si="3"/>
        <v>100</v>
      </c>
      <c r="I27" s="104">
        <f t="shared" si="3"/>
        <v>10.529239070062683</v>
      </c>
      <c r="J27" s="104">
        <f t="shared" si="3"/>
        <v>14.179163691184639</v>
      </c>
      <c r="K27" s="104">
        <f t="shared" si="3"/>
        <v>22.22486709513608</v>
      </c>
      <c r="L27" s="104">
        <f t="shared" si="3"/>
        <v>34.848845512973099</v>
      </c>
      <c r="M27" s="104">
        <f t="shared" si="3"/>
        <v>18.217884630643496</v>
      </c>
      <c r="O27" s="148">
        <f t="shared" si="4"/>
        <v>53.066730143616596</v>
      </c>
    </row>
    <row r="28" spans="1:16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6" ht="14.5" customHeight="1">
      <c r="A29" s="21" t="s">
        <v>30</v>
      </c>
      <c r="B29" s="17">
        <f>B47+B46+B45+B44+B43+B42+B40+B39+B38+B37+B36+B35+B34+B33+B32+B31</f>
        <v>555024</v>
      </c>
      <c r="C29" s="17">
        <f t="shared" ref="C29:G29" si="8">C47+C46+C45+C44+C43+C42+C40+C39+C38+C37+C36+C35+C34+C33+C32+C31</f>
        <v>68955</v>
      </c>
      <c r="D29" s="17">
        <f t="shared" si="8"/>
        <v>133213</v>
      </c>
      <c r="E29" s="17">
        <f t="shared" si="8"/>
        <v>125154</v>
      </c>
      <c r="F29" s="17">
        <f t="shared" si="8"/>
        <v>140071</v>
      </c>
      <c r="G29" s="17">
        <f t="shared" si="8"/>
        <v>87631</v>
      </c>
      <c r="H29" s="17">
        <f>B29*100/$B29</f>
        <v>100</v>
      </c>
      <c r="I29" s="104">
        <f t="shared" ref="I29:M47" si="9">C29*100/$B29</f>
        <v>12.423787079477645</v>
      </c>
      <c r="J29" s="104">
        <f t="shared" si="9"/>
        <v>24.001304448095937</v>
      </c>
      <c r="K29" s="104">
        <f t="shared" si="9"/>
        <v>22.54929516561446</v>
      </c>
      <c r="L29" s="104">
        <f t="shared" si="9"/>
        <v>25.236926691458386</v>
      </c>
      <c r="M29" s="104">
        <f t="shared" si="9"/>
        <v>15.788686615353571</v>
      </c>
      <c r="O29" s="148">
        <f>M29+L29</f>
        <v>41.025613306811955</v>
      </c>
      <c r="P29" s="148">
        <f>O29-O9</f>
        <v>0.14819482487445867</v>
      </c>
    </row>
    <row r="30" spans="1:16" ht="14.5" customHeight="1">
      <c r="A30" s="18" t="s">
        <v>19</v>
      </c>
      <c r="B30" s="20">
        <f>SUM(B31:B40)</f>
        <v>436353</v>
      </c>
      <c r="C30" s="20">
        <f t="shared" ref="C30:G30" si="10">SUM(C31:C40)</f>
        <v>60925</v>
      </c>
      <c r="D30" s="20">
        <f t="shared" si="10"/>
        <v>105924</v>
      </c>
      <c r="E30" s="20">
        <f t="shared" si="10"/>
        <v>102524</v>
      </c>
      <c r="F30" s="20">
        <f t="shared" si="10"/>
        <v>104439</v>
      </c>
      <c r="G30" s="20">
        <f t="shared" si="10"/>
        <v>62541</v>
      </c>
      <c r="H30" s="20">
        <f t="shared" ref="H30:H47" si="11">B30*100/$B30</f>
        <v>100</v>
      </c>
      <c r="I30" s="106">
        <f t="shared" si="9"/>
        <v>13.962319498204435</v>
      </c>
      <c r="J30" s="106">
        <f t="shared" si="9"/>
        <v>24.274841699266421</v>
      </c>
      <c r="K30" s="106">
        <f t="shared" si="9"/>
        <v>23.495656039949306</v>
      </c>
      <c r="L30" s="106">
        <f t="shared" si="9"/>
        <v>23.934520903947035</v>
      </c>
      <c r="M30" s="106">
        <f t="shared" si="9"/>
        <v>14.332661858632804</v>
      </c>
      <c r="O30" s="148">
        <f t="shared" ref="O30:O47" si="12">M30+L30</f>
        <v>38.267182762579836</v>
      </c>
      <c r="P30" s="148">
        <f t="shared" ref="P30:P47" si="13">O30-O10</f>
        <v>0.7529160151653187</v>
      </c>
    </row>
    <row r="31" spans="1:16" ht="14.5" customHeight="1">
      <c r="A31" s="39" t="s">
        <v>3</v>
      </c>
      <c r="B31" s="11">
        <f t="shared" ref="B31:B40" si="14">SUM(C31:G31)</f>
        <v>17737</v>
      </c>
      <c r="C31" s="17">
        <v>1873</v>
      </c>
      <c r="D31" s="17">
        <v>3911</v>
      </c>
      <c r="E31" s="17">
        <v>4513</v>
      </c>
      <c r="F31" s="17">
        <v>4870</v>
      </c>
      <c r="G31" s="17">
        <v>2570</v>
      </c>
      <c r="H31" s="11">
        <f t="shared" si="11"/>
        <v>100</v>
      </c>
      <c r="I31" s="104">
        <f t="shared" si="9"/>
        <v>10.559846648249422</v>
      </c>
      <c r="J31" s="104">
        <f t="shared" si="9"/>
        <v>22.049952077577945</v>
      </c>
      <c r="K31" s="104">
        <f t="shared" si="9"/>
        <v>25.443987145515024</v>
      </c>
      <c r="L31" s="104">
        <f t="shared" si="9"/>
        <v>27.456728871849805</v>
      </c>
      <c r="M31" s="104">
        <f t="shared" si="9"/>
        <v>14.489485256807804</v>
      </c>
      <c r="O31" s="148">
        <f t="shared" si="12"/>
        <v>41.946214128657608</v>
      </c>
      <c r="P31" s="148">
        <f t="shared" si="13"/>
        <v>2.4613570666706224</v>
      </c>
    </row>
    <row r="32" spans="1:16" ht="14.5" customHeight="1">
      <c r="A32" s="40" t="s">
        <v>4</v>
      </c>
      <c r="B32" s="20">
        <f t="shared" si="14"/>
        <v>13109</v>
      </c>
      <c r="C32" s="19">
        <v>1478</v>
      </c>
      <c r="D32" s="19">
        <v>3823</v>
      </c>
      <c r="E32" s="19">
        <v>2886</v>
      </c>
      <c r="F32" s="19">
        <v>2995</v>
      </c>
      <c r="G32" s="19">
        <v>1927</v>
      </c>
      <c r="H32" s="20">
        <f t="shared" si="11"/>
        <v>100</v>
      </c>
      <c r="I32" s="105">
        <f t="shared" si="9"/>
        <v>11.274696773209245</v>
      </c>
      <c r="J32" s="105">
        <f t="shared" si="9"/>
        <v>29.163170340987108</v>
      </c>
      <c r="K32" s="105">
        <f t="shared" si="9"/>
        <v>22.015409260813183</v>
      </c>
      <c r="L32" s="105">
        <f t="shared" si="9"/>
        <v>22.846899076970022</v>
      </c>
      <c r="M32" s="105">
        <f t="shared" si="9"/>
        <v>14.699824548020445</v>
      </c>
      <c r="O32" s="148">
        <f t="shared" si="12"/>
        <v>37.546723624990463</v>
      </c>
      <c r="P32" s="148">
        <f t="shared" si="13"/>
        <v>-1.5198961675917104</v>
      </c>
    </row>
    <row r="33" spans="1:16" ht="14.5" customHeight="1">
      <c r="A33" s="39" t="s">
        <v>5</v>
      </c>
      <c r="B33" s="11">
        <f t="shared" si="14"/>
        <v>48051</v>
      </c>
      <c r="C33" s="17">
        <v>5832</v>
      </c>
      <c r="D33" s="17">
        <v>10761</v>
      </c>
      <c r="E33" s="17">
        <v>11097</v>
      </c>
      <c r="F33" s="17">
        <v>12987</v>
      </c>
      <c r="G33" s="17">
        <v>7374</v>
      </c>
      <c r="H33" s="11">
        <f t="shared" si="11"/>
        <v>100</v>
      </c>
      <c r="I33" s="104">
        <f t="shared" si="9"/>
        <v>12.137104326652931</v>
      </c>
      <c r="J33" s="104">
        <f t="shared" si="9"/>
        <v>22.394955359930073</v>
      </c>
      <c r="K33" s="104">
        <f t="shared" si="9"/>
        <v>23.094212399325716</v>
      </c>
      <c r="L33" s="104">
        <f t="shared" si="9"/>
        <v>27.027533245926204</v>
      </c>
      <c r="M33" s="104">
        <f t="shared" si="9"/>
        <v>15.346194668165074</v>
      </c>
      <c r="O33" s="148">
        <f t="shared" si="12"/>
        <v>42.373727914091276</v>
      </c>
      <c r="P33" s="148">
        <f t="shared" si="13"/>
        <v>1.4817521343121101</v>
      </c>
    </row>
    <row r="34" spans="1:16" ht="14.5" customHeight="1">
      <c r="A34" s="40" t="s">
        <v>6</v>
      </c>
      <c r="B34" s="20">
        <f t="shared" si="14"/>
        <v>4533</v>
      </c>
      <c r="C34" s="19">
        <v>590</v>
      </c>
      <c r="D34" s="19">
        <v>1159</v>
      </c>
      <c r="E34" s="19">
        <v>952</v>
      </c>
      <c r="F34" s="19">
        <v>1121</v>
      </c>
      <c r="G34" s="19">
        <v>711</v>
      </c>
      <c r="H34" s="20">
        <f t="shared" si="11"/>
        <v>100</v>
      </c>
      <c r="I34" s="105">
        <f t="shared" si="9"/>
        <v>13.015662916390911</v>
      </c>
      <c r="J34" s="105">
        <f t="shared" si="9"/>
        <v>25.568056474740789</v>
      </c>
      <c r="K34" s="105">
        <f t="shared" si="9"/>
        <v>21.001544231193471</v>
      </c>
      <c r="L34" s="105">
        <f t="shared" si="9"/>
        <v>24.72975954114273</v>
      </c>
      <c r="M34" s="105">
        <f t="shared" si="9"/>
        <v>15.684976836532098</v>
      </c>
      <c r="O34" s="148">
        <f t="shared" si="12"/>
        <v>40.414736377674828</v>
      </c>
      <c r="P34" s="148">
        <f t="shared" si="13"/>
        <v>1.4312733426553734</v>
      </c>
    </row>
    <row r="35" spans="1:16" ht="14.5" customHeight="1">
      <c r="A35" s="39" t="s">
        <v>7</v>
      </c>
      <c r="B35" s="11">
        <f t="shared" si="14"/>
        <v>104791</v>
      </c>
      <c r="C35" s="17">
        <v>12989</v>
      </c>
      <c r="D35" s="17">
        <v>25070</v>
      </c>
      <c r="E35" s="17">
        <v>25183</v>
      </c>
      <c r="F35" s="17">
        <v>25445</v>
      </c>
      <c r="G35" s="17">
        <v>16104</v>
      </c>
      <c r="H35" s="11">
        <f t="shared" si="11"/>
        <v>100</v>
      </c>
      <c r="I35" s="104">
        <f t="shared" si="9"/>
        <v>12.395148438320085</v>
      </c>
      <c r="J35" s="104">
        <f t="shared" si="9"/>
        <v>23.923810250880322</v>
      </c>
      <c r="K35" s="104">
        <f t="shared" si="9"/>
        <v>24.031643938887882</v>
      </c>
      <c r="L35" s="104">
        <f t="shared" si="9"/>
        <v>24.281665410197441</v>
      </c>
      <c r="M35" s="104">
        <f t="shared" si="9"/>
        <v>15.36773196171427</v>
      </c>
      <c r="O35" s="148">
        <f t="shared" si="12"/>
        <v>39.649397371911711</v>
      </c>
      <c r="P35" s="148">
        <f t="shared" si="13"/>
        <v>7.1702551566403372E-2</v>
      </c>
    </row>
    <row r="36" spans="1:16" ht="14.5" customHeight="1">
      <c r="A36" s="40" t="s">
        <v>8</v>
      </c>
      <c r="B36" s="20">
        <f t="shared" si="14"/>
        <v>46272</v>
      </c>
      <c r="C36" s="19">
        <v>5864</v>
      </c>
      <c r="D36" s="19">
        <v>11473</v>
      </c>
      <c r="E36" s="19">
        <v>10537</v>
      </c>
      <c r="F36" s="19">
        <v>11629</v>
      </c>
      <c r="G36" s="19">
        <v>6769</v>
      </c>
      <c r="H36" s="20">
        <f t="shared" si="11"/>
        <v>100</v>
      </c>
      <c r="I36" s="105">
        <f t="shared" si="9"/>
        <v>12.672890733056708</v>
      </c>
      <c r="J36" s="105">
        <f t="shared" si="9"/>
        <v>24.79469225449516</v>
      </c>
      <c r="K36" s="105">
        <f t="shared" si="9"/>
        <v>22.771870677731673</v>
      </c>
      <c r="L36" s="105">
        <f t="shared" si="9"/>
        <v>25.131829183955741</v>
      </c>
      <c r="M36" s="105">
        <f t="shared" si="9"/>
        <v>14.628717150760719</v>
      </c>
      <c r="O36" s="148">
        <f t="shared" si="12"/>
        <v>39.760546334716459</v>
      </c>
      <c r="P36" s="148">
        <f t="shared" si="13"/>
        <v>0.73519288712148523</v>
      </c>
    </row>
    <row r="37" spans="1:16" ht="14.5" customHeight="1">
      <c r="A37" s="39" t="s">
        <v>9</v>
      </c>
      <c r="B37" s="11">
        <f t="shared" si="14"/>
        <v>28919</v>
      </c>
      <c r="C37" s="17">
        <v>3547</v>
      </c>
      <c r="D37" s="17">
        <v>6737</v>
      </c>
      <c r="E37" s="17">
        <v>7112</v>
      </c>
      <c r="F37" s="17">
        <v>7122</v>
      </c>
      <c r="G37" s="17">
        <v>4401</v>
      </c>
      <c r="H37" s="11">
        <f t="shared" si="11"/>
        <v>100</v>
      </c>
      <c r="I37" s="104">
        <f t="shared" si="9"/>
        <v>12.265292714132578</v>
      </c>
      <c r="J37" s="104">
        <f t="shared" si="9"/>
        <v>23.296102908122688</v>
      </c>
      <c r="K37" s="104">
        <f t="shared" si="9"/>
        <v>24.592828244406792</v>
      </c>
      <c r="L37" s="104">
        <f t="shared" si="9"/>
        <v>24.627407586707701</v>
      </c>
      <c r="M37" s="104">
        <f t="shared" si="9"/>
        <v>15.218368546630243</v>
      </c>
      <c r="O37" s="148">
        <f t="shared" si="12"/>
        <v>39.845776133337942</v>
      </c>
      <c r="P37" s="148">
        <f t="shared" si="13"/>
        <v>-2.1767948329149078E-2</v>
      </c>
    </row>
    <row r="38" spans="1:16" ht="14.5" customHeight="1">
      <c r="A38" s="40" t="s">
        <v>10</v>
      </c>
      <c r="B38" s="20">
        <f t="shared" si="14"/>
        <v>81680</v>
      </c>
      <c r="C38" s="19">
        <v>13249</v>
      </c>
      <c r="D38" s="19">
        <v>19994</v>
      </c>
      <c r="E38" s="19">
        <v>18276</v>
      </c>
      <c r="F38" s="19">
        <v>19094</v>
      </c>
      <c r="G38" s="19">
        <v>11067</v>
      </c>
      <c r="H38" s="20">
        <f t="shared" si="11"/>
        <v>100</v>
      </c>
      <c r="I38" s="105">
        <f t="shared" si="9"/>
        <v>16.220617042115574</v>
      </c>
      <c r="J38" s="105">
        <f t="shared" si="9"/>
        <v>24.478452497551419</v>
      </c>
      <c r="K38" s="105">
        <f t="shared" si="9"/>
        <v>22.375122428991187</v>
      </c>
      <c r="L38" s="105">
        <f t="shared" si="9"/>
        <v>23.376591576885406</v>
      </c>
      <c r="M38" s="105">
        <f t="shared" si="9"/>
        <v>13.549216454456415</v>
      </c>
      <c r="O38" s="148">
        <f t="shared" si="12"/>
        <v>36.925808031341823</v>
      </c>
      <c r="P38" s="148">
        <f t="shared" si="13"/>
        <v>0.86029031830667435</v>
      </c>
    </row>
    <row r="39" spans="1:16" ht="14.5" customHeight="1">
      <c r="A39" s="39" t="s">
        <v>11</v>
      </c>
      <c r="B39" s="11">
        <f t="shared" si="14"/>
        <v>85123</v>
      </c>
      <c r="C39" s="17">
        <v>14574</v>
      </c>
      <c r="D39" s="17">
        <v>21575</v>
      </c>
      <c r="E39" s="17">
        <v>20501</v>
      </c>
      <c r="F39" s="17">
        <v>17800</v>
      </c>
      <c r="G39" s="17">
        <v>10673</v>
      </c>
      <c r="H39" s="11">
        <f t="shared" si="11"/>
        <v>100</v>
      </c>
      <c r="I39" s="104">
        <f t="shared" si="9"/>
        <v>17.121107103837975</v>
      </c>
      <c r="J39" s="104">
        <f t="shared" si="9"/>
        <v>25.345676256710878</v>
      </c>
      <c r="K39" s="104">
        <f t="shared" si="9"/>
        <v>24.083972604349</v>
      </c>
      <c r="L39" s="104">
        <f t="shared" si="9"/>
        <v>20.910917143427746</v>
      </c>
      <c r="M39" s="104">
        <f t="shared" si="9"/>
        <v>12.5383268916744</v>
      </c>
      <c r="O39" s="148">
        <f t="shared" si="12"/>
        <v>33.449244035102147</v>
      </c>
      <c r="P39" s="148">
        <f t="shared" si="13"/>
        <v>2.1242823966716848</v>
      </c>
    </row>
    <row r="40" spans="1:16" ht="14.5" customHeight="1">
      <c r="A40" s="40" t="s">
        <v>12</v>
      </c>
      <c r="B40" s="20">
        <f t="shared" si="14"/>
        <v>6138</v>
      </c>
      <c r="C40" s="19">
        <v>929</v>
      </c>
      <c r="D40" s="19">
        <v>1421</v>
      </c>
      <c r="E40" s="19">
        <v>1467</v>
      </c>
      <c r="F40" s="19">
        <v>1376</v>
      </c>
      <c r="G40" s="19">
        <v>945</v>
      </c>
      <c r="H40" s="20">
        <f t="shared" si="11"/>
        <v>100</v>
      </c>
      <c r="I40" s="105">
        <f t="shared" si="9"/>
        <v>15.135223199739329</v>
      </c>
      <c r="J40" s="105">
        <f t="shared" si="9"/>
        <v>23.150863473444119</v>
      </c>
      <c r="K40" s="105">
        <f t="shared" si="9"/>
        <v>23.900293255131963</v>
      </c>
      <c r="L40" s="105">
        <f t="shared" si="9"/>
        <v>22.417725643532094</v>
      </c>
      <c r="M40" s="105">
        <f t="shared" si="9"/>
        <v>15.395894428152493</v>
      </c>
      <c r="O40" s="148">
        <f t="shared" si="12"/>
        <v>37.813620071684589</v>
      </c>
      <c r="P40" s="148">
        <f t="shared" si="13"/>
        <v>-0.88522567857773993</v>
      </c>
    </row>
    <row r="41" spans="1:16" ht="14.5" customHeight="1">
      <c r="A41" s="16" t="s">
        <v>41</v>
      </c>
      <c r="B41" s="11">
        <f>SUM(B42:B47)</f>
        <v>118671</v>
      </c>
      <c r="C41" s="11">
        <f t="shared" ref="C41:G41" si="15">SUM(C42:C47)</f>
        <v>8030</v>
      </c>
      <c r="D41" s="11">
        <f t="shared" si="15"/>
        <v>27289</v>
      </c>
      <c r="E41" s="11">
        <f t="shared" si="15"/>
        <v>22630</v>
      </c>
      <c r="F41" s="11">
        <f t="shared" si="15"/>
        <v>35632</v>
      </c>
      <c r="G41" s="11">
        <f t="shared" si="15"/>
        <v>25090</v>
      </c>
      <c r="H41" s="11">
        <f t="shared" si="11"/>
        <v>100</v>
      </c>
      <c r="I41" s="62">
        <f t="shared" si="9"/>
        <v>6.7666068373907695</v>
      </c>
      <c r="J41" s="62">
        <f t="shared" si="9"/>
        <v>22.995508590978421</v>
      </c>
      <c r="K41" s="62">
        <f t="shared" si="9"/>
        <v>19.069528359919442</v>
      </c>
      <c r="L41" s="62">
        <f t="shared" si="9"/>
        <v>30.025869841831618</v>
      </c>
      <c r="M41" s="62">
        <f t="shared" si="9"/>
        <v>21.142486369879752</v>
      </c>
      <c r="O41" s="148">
        <f t="shared" si="12"/>
        <v>51.168356211711369</v>
      </c>
      <c r="P41" s="148">
        <f t="shared" si="13"/>
        <v>-1.259546672173272</v>
      </c>
    </row>
    <row r="42" spans="1:16" ht="14.5" customHeight="1">
      <c r="A42" s="40" t="s">
        <v>13</v>
      </c>
      <c r="B42" s="20">
        <f t="shared" ref="B42:B47" si="16">SUM(C42:G42)</f>
        <v>26711</v>
      </c>
      <c r="C42" s="19">
        <v>1824</v>
      </c>
      <c r="D42" s="19">
        <v>7455</v>
      </c>
      <c r="E42" s="19">
        <v>5758</v>
      </c>
      <c r="F42" s="19">
        <v>7729</v>
      </c>
      <c r="G42" s="19">
        <v>3945</v>
      </c>
      <c r="H42" s="20">
        <f t="shared" si="11"/>
        <v>100</v>
      </c>
      <c r="I42" s="105">
        <f t="shared" si="9"/>
        <v>6.8286473737411555</v>
      </c>
      <c r="J42" s="105">
        <f t="shared" si="9"/>
        <v>27.909849874583504</v>
      </c>
      <c r="K42" s="105">
        <f t="shared" si="9"/>
        <v>21.556662049342968</v>
      </c>
      <c r="L42" s="105">
        <f t="shared" si="9"/>
        <v>28.935644491033656</v>
      </c>
      <c r="M42" s="105">
        <f t="shared" si="9"/>
        <v>14.769196211298716</v>
      </c>
      <c r="O42" s="148">
        <f t="shared" si="12"/>
        <v>43.704840702332376</v>
      </c>
      <c r="P42" s="148">
        <f t="shared" si="13"/>
        <v>-0.58757335752353868</v>
      </c>
    </row>
    <row r="43" spans="1:16" ht="14.5" customHeight="1">
      <c r="A43" s="39" t="s">
        <v>14</v>
      </c>
      <c r="B43" s="11">
        <f t="shared" si="16"/>
        <v>18364</v>
      </c>
      <c r="C43" s="17">
        <v>1041</v>
      </c>
      <c r="D43" s="17">
        <v>4015</v>
      </c>
      <c r="E43" s="17">
        <v>3587</v>
      </c>
      <c r="F43" s="17">
        <v>5588</v>
      </c>
      <c r="G43" s="17">
        <v>4133</v>
      </c>
      <c r="H43" s="11">
        <f t="shared" si="11"/>
        <v>100</v>
      </c>
      <c r="I43" s="104">
        <f t="shared" si="9"/>
        <v>5.6686996297103027</v>
      </c>
      <c r="J43" s="104">
        <f t="shared" si="9"/>
        <v>21.863428446961446</v>
      </c>
      <c r="K43" s="104">
        <f t="shared" si="9"/>
        <v>19.532781529078633</v>
      </c>
      <c r="L43" s="104">
        <f t="shared" si="9"/>
        <v>30.429100413853192</v>
      </c>
      <c r="M43" s="104">
        <f t="shared" si="9"/>
        <v>22.505989980396429</v>
      </c>
      <c r="O43" s="148">
        <f t="shared" si="12"/>
        <v>52.93509039424962</v>
      </c>
      <c r="P43" s="148">
        <f t="shared" si="13"/>
        <v>-1.7552758528248305</v>
      </c>
    </row>
    <row r="44" spans="1:16" ht="14.5" customHeight="1">
      <c r="A44" s="40" t="s">
        <v>15</v>
      </c>
      <c r="B44" s="20">
        <f t="shared" si="16"/>
        <v>11448</v>
      </c>
      <c r="C44" s="19">
        <v>742</v>
      </c>
      <c r="D44" s="19">
        <v>2408</v>
      </c>
      <c r="E44" s="19">
        <v>2084</v>
      </c>
      <c r="F44" s="19">
        <v>3378</v>
      </c>
      <c r="G44" s="19">
        <v>2836</v>
      </c>
      <c r="H44" s="20">
        <f t="shared" si="11"/>
        <v>100</v>
      </c>
      <c r="I44" s="105">
        <f t="shared" si="9"/>
        <v>6.4814814814814818</v>
      </c>
      <c r="J44" s="105">
        <f t="shared" si="9"/>
        <v>21.03424178895877</v>
      </c>
      <c r="K44" s="105">
        <f t="shared" si="9"/>
        <v>18.204053109713488</v>
      </c>
      <c r="L44" s="105">
        <f t="shared" si="9"/>
        <v>29.50733752620545</v>
      </c>
      <c r="M44" s="105">
        <f t="shared" si="9"/>
        <v>24.77288609364081</v>
      </c>
      <c r="O44" s="148">
        <f t="shared" si="12"/>
        <v>54.280223619846261</v>
      </c>
      <c r="P44" s="148">
        <f t="shared" si="13"/>
        <v>-1.662756587311975</v>
      </c>
    </row>
    <row r="45" spans="1:16" ht="14.5" customHeight="1">
      <c r="A45" s="39" t="s">
        <v>16</v>
      </c>
      <c r="B45" s="11">
        <f t="shared" si="16"/>
        <v>30990</v>
      </c>
      <c r="C45" s="17">
        <v>2068</v>
      </c>
      <c r="D45" s="17">
        <v>6830</v>
      </c>
      <c r="E45" s="17">
        <v>6235</v>
      </c>
      <c r="F45" s="17">
        <v>9100</v>
      </c>
      <c r="G45" s="17">
        <v>6757</v>
      </c>
      <c r="H45" s="11">
        <f t="shared" si="11"/>
        <v>100</v>
      </c>
      <c r="I45" s="104">
        <f t="shared" si="9"/>
        <v>6.6731203614069052</v>
      </c>
      <c r="J45" s="104">
        <f t="shared" si="9"/>
        <v>22.039367537915457</v>
      </c>
      <c r="K45" s="104">
        <f t="shared" si="9"/>
        <v>20.119393352694416</v>
      </c>
      <c r="L45" s="104">
        <f t="shared" si="9"/>
        <v>29.364311068086479</v>
      </c>
      <c r="M45" s="104">
        <f t="shared" si="9"/>
        <v>21.803807679896742</v>
      </c>
      <c r="O45" s="148">
        <f t="shared" si="12"/>
        <v>51.168118747983222</v>
      </c>
      <c r="P45" s="148">
        <f t="shared" si="13"/>
        <v>-0.59553322469417225</v>
      </c>
    </row>
    <row r="46" spans="1:16" ht="14.5" customHeight="1">
      <c r="A46" s="40" t="s">
        <v>17</v>
      </c>
      <c r="B46" s="20">
        <f t="shared" si="16"/>
        <v>16791</v>
      </c>
      <c r="C46" s="19">
        <v>1273</v>
      </c>
      <c r="D46" s="19">
        <v>3136</v>
      </c>
      <c r="E46" s="19">
        <v>2695</v>
      </c>
      <c r="F46" s="19">
        <v>5476</v>
      </c>
      <c r="G46" s="19">
        <v>4211</v>
      </c>
      <c r="H46" s="20">
        <f t="shared" si="11"/>
        <v>100</v>
      </c>
      <c r="I46" s="105">
        <f t="shared" si="9"/>
        <v>7.5814424394020605</v>
      </c>
      <c r="J46" s="105">
        <f t="shared" si="9"/>
        <v>18.676672026680961</v>
      </c>
      <c r="K46" s="105">
        <f t="shared" si="9"/>
        <v>16.050265022928951</v>
      </c>
      <c r="L46" s="105">
        <f t="shared" si="9"/>
        <v>32.612709189446726</v>
      </c>
      <c r="M46" s="105">
        <f t="shared" si="9"/>
        <v>25.078911321541302</v>
      </c>
      <c r="O46" s="148">
        <f t="shared" si="12"/>
        <v>57.691620510988031</v>
      </c>
      <c r="P46" s="148">
        <f t="shared" si="13"/>
        <v>-2.2513042471382363</v>
      </c>
    </row>
    <row r="47" spans="1:16" ht="14.5" customHeight="1">
      <c r="A47" s="39" t="s">
        <v>18</v>
      </c>
      <c r="B47" s="11">
        <f t="shared" si="16"/>
        <v>14367</v>
      </c>
      <c r="C47" s="17">
        <v>1082</v>
      </c>
      <c r="D47" s="17">
        <v>3445</v>
      </c>
      <c r="E47" s="17">
        <v>2271</v>
      </c>
      <c r="F47" s="17">
        <v>4361</v>
      </c>
      <c r="G47" s="17">
        <v>3208</v>
      </c>
      <c r="H47" s="11">
        <f t="shared" si="11"/>
        <v>100</v>
      </c>
      <c r="I47" s="104">
        <f t="shared" si="9"/>
        <v>7.5311477691932902</v>
      </c>
      <c r="J47" s="104">
        <f t="shared" si="9"/>
        <v>23.978561982320596</v>
      </c>
      <c r="K47" s="104">
        <f t="shared" si="9"/>
        <v>15.807057840885362</v>
      </c>
      <c r="L47" s="104">
        <f t="shared" si="9"/>
        <v>30.354284123338207</v>
      </c>
      <c r="M47" s="104">
        <f t="shared" si="9"/>
        <v>22.328948284262545</v>
      </c>
      <c r="O47" s="148">
        <f t="shared" si="12"/>
        <v>52.683232407600755</v>
      </c>
      <c r="P47" s="148">
        <f t="shared" si="13"/>
        <v>-0.38349773601584047</v>
      </c>
    </row>
    <row r="48" spans="1:16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111564</v>
      </c>
      <c r="C49" s="35">
        <f t="shared" ref="C49:G49" si="17">C29-C9</f>
        <v>13539</v>
      </c>
      <c r="D49" s="35">
        <f t="shared" si="17"/>
        <v>35106</v>
      </c>
      <c r="E49" s="35">
        <f t="shared" si="17"/>
        <v>16492</v>
      </c>
      <c r="F49" s="35">
        <f t="shared" si="17"/>
        <v>11148</v>
      </c>
      <c r="G49" s="35">
        <f t="shared" si="17"/>
        <v>35279</v>
      </c>
      <c r="H49" s="160" t="s">
        <v>140</v>
      </c>
      <c r="I49" s="37">
        <f t="shared" ref="I49:M64" si="18">I29-I9</f>
        <v>-7.2492179080059671E-2</v>
      </c>
      <c r="J49" s="37">
        <f t="shared" si="18"/>
        <v>1.8782268311744552</v>
      </c>
      <c r="K49" s="37">
        <f t="shared" si="18"/>
        <v>-1.9539294769688631</v>
      </c>
      <c r="L49" s="37">
        <f t="shared" si="18"/>
        <v>-3.8351429427814558</v>
      </c>
      <c r="M49" s="37">
        <f t="shared" si="18"/>
        <v>3.9833377676559198</v>
      </c>
    </row>
    <row r="50" spans="1:13" ht="14.5" customHeight="1">
      <c r="A50" s="18" t="s">
        <v>19</v>
      </c>
      <c r="B50" s="36">
        <f t="shared" ref="B50:G65" si="19">B30-B10</f>
        <v>92897</v>
      </c>
      <c r="C50" s="36">
        <f t="shared" si="19"/>
        <v>12669</v>
      </c>
      <c r="D50" s="36">
        <f t="shared" si="19"/>
        <v>23334</v>
      </c>
      <c r="E50" s="36">
        <f t="shared" si="19"/>
        <v>18759</v>
      </c>
      <c r="F50" s="36">
        <f t="shared" si="19"/>
        <v>9983</v>
      </c>
      <c r="G50" s="66">
        <f t="shared" si="19"/>
        <v>28152</v>
      </c>
      <c r="H50" s="36" t="s">
        <v>140</v>
      </c>
      <c r="I50" s="38">
        <f t="shared" si="18"/>
        <v>-8.7806282099300859E-2</v>
      </c>
      <c r="J50" s="38">
        <f t="shared" si="18"/>
        <v>0.22809335304448908</v>
      </c>
      <c r="K50" s="38">
        <f t="shared" si="18"/>
        <v>-0.89320308611051047</v>
      </c>
      <c r="L50" s="38">
        <f t="shared" si="18"/>
        <v>-3.5671095814717653</v>
      </c>
      <c r="M50" s="38">
        <f t="shared" si="18"/>
        <v>4.3200255966370893</v>
      </c>
    </row>
    <row r="51" spans="1:13" ht="14.5" customHeight="1">
      <c r="A51" s="39" t="s">
        <v>3</v>
      </c>
      <c r="B51" s="65">
        <f t="shared" si="19"/>
        <v>3605</v>
      </c>
      <c r="C51" s="65">
        <f t="shared" si="19"/>
        <v>578</v>
      </c>
      <c r="D51" s="65">
        <f t="shared" si="19"/>
        <v>803</v>
      </c>
      <c r="E51" s="65">
        <f t="shared" si="19"/>
        <v>364</v>
      </c>
      <c r="F51" s="65">
        <f t="shared" si="19"/>
        <v>766</v>
      </c>
      <c r="G51" s="65">
        <f t="shared" si="19"/>
        <v>1094</v>
      </c>
      <c r="H51" s="110" t="s">
        <v>140</v>
      </c>
      <c r="I51" s="87">
        <f t="shared" si="18"/>
        <v>1.3962463085947387</v>
      </c>
      <c r="J51" s="87">
        <f t="shared" si="18"/>
        <v>5.7311262406702923E-2</v>
      </c>
      <c r="K51" s="87">
        <f t="shared" si="18"/>
        <v>-3.9149146376720694</v>
      </c>
      <c r="L51" s="87">
        <f t="shared" si="18"/>
        <v>-1.5837466447083628</v>
      </c>
      <c r="M51" s="87">
        <f t="shared" si="18"/>
        <v>4.0451037113789887</v>
      </c>
    </row>
    <row r="52" spans="1:13" ht="14.5" customHeight="1">
      <c r="A52" s="40" t="s">
        <v>4</v>
      </c>
      <c r="B52" s="66">
        <f t="shared" si="19"/>
        <v>1731</v>
      </c>
      <c r="C52" s="66">
        <f t="shared" si="19"/>
        <v>151</v>
      </c>
      <c r="D52" s="66">
        <f t="shared" si="19"/>
        <v>830</v>
      </c>
      <c r="E52" s="66">
        <f t="shared" si="19"/>
        <v>273</v>
      </c>
      <c r="F52" s="66">
        <f t="shared" si="19"/>
        <v>8</v>
      </c>
      <c r="G52" s="66">
        <f t="shared" si="19"/>
        <v>469</v>
      </c>
      <c r="H52" s="66" t="s">
        <v>140</v>
      </c>
      <c r="I52" s="86">
        <f t="shared" si="18"/>
        <v>-0.38816137409256513</v>
      </c>
      <c r="J52" s="86">
        <f t="shared" si="18"/>
        <v>2.8580200509537086</v>
      </c>
      <c r="K52" s="86">
        <f t="shared" si="18"/>
        <v>-0.94996250926943304</v>
      </c>
      <c r="L52" s="86">
        <f t="shared" si="18"/>
        <v>-3.4055178680115219</v>
      </c>
      <c r="M52" s="86">
        <f t="shared" si="18"/>
        <v>1.8856217004198115</v>
      </c>
    </row>
    <row r="53" spans="1:13" ht="14.5" customHeight="1">
      <c r="A53" s="39" t="s">
        <v>5</v>
      </c>
      <c r="B53" s="65">
        <f t="shared" si="19"/>
        <v>8745</v>
      </c>
      <c r="C53" s="65">
        <f t="shared" si="19"/>
        <v>1313</v>
      </c>
      <c r="D53" s="65">
        <f t="shared" si="19"/>
        <v>2282</v>
      </c>
      <c r="E53" s="65">
        <f t="shared" si="19"/>
        <v>862</v>
      </c>
      <c r="F53" s="65">
        <f t="shared" si="19"/>
        <v>1085</v>
      </c>
      <c r="G53" s="65">
        <f t="shared" si="19"/>
        <v>3203</v>
      </c>
      <c r="H53" s="110" t="s">
        <v>140</v>
      </c>
      <c r="I53" s="87">
        <f t="shared" si="18"/>
        <v>0.64013185425685926</v>
      </c>
      <c r="J53" s="87">
        <f t="shared" si="18"/>
        <v>0.82318514673107046</v>
      </c>
      <c r="K53" s="87">
        <f t="shared" si="18"/>
        <v>-2.9450691353000416</v>
      </c>
      <c r="L53" s="87">
        <f t="shared" si="18"/>
        <v>-3.2528310750426037</v>
      </c>
      <c r="M53" s="87">
        <f t="shared" si="18"/>
        <v>4.7345832093547138</v>
      </c>
    </row>
    <row r="54" spans="1:13" ht="14.5" customHeight="1">
      <c r="A54" s="40" t="s">
        <v>6</v>
      </c>
      <c r="B54" s="66">
        <f t="shared" si="19"/>
        <v>421</v>
      </c>
      <c r="C54" s="66">
        <f t="shared" si="19"/>
        <v>-194</v>
      </c>
      <c r="D54" s="66">
        <f t="shared" si="19"/>
        <v>313</v>
      </c>
      <c r="E54" s="66">
        <f t="shared" si="19"/>
        <v>73</v>
      </c>
      <c r="F54" s="66">
        <f t="shared" si="19"/>
        <v>55</v>
      </c>
      <c r="G54" s="66">
        <f t="shared" si="19"/>
        <v>174</v>
      </c>
      <c r="H54" s="66" t="s">
        <v>140</v>
      </c>
      <c r="I54" s="86">
        <f t="shared" si="18"/>
        <v>-6.0504849435312682</v>
      </c>
      <c r="J54" s="86">
        <f t="shared" si="18"/>
        <v>4.9941265136512953</v>
      </c>
      <c r="K54" s="86">
        <f t="shared" si="18"/>
        <v>-0.37491491277540234</v>
      </c>
      <c r="L54" s="86">
        <f t="shared" si="18"/>
        <v>-1.1943649724759453</v>
      </c>
      <c r="M54" s="86">
        <f t="shared" si="18"/>
        <v>2.6256383151313187</v>
      </c>
    </row>
    <row r="55" spans="1:13" ht="14.5" customHeight="1">
      <c r="A55" s="39" t="s">
        <v>7</v>
      </c>
      <c r="B55" s="65">
        <f t="shared" si="19"/>
        <v>19071</v>
      </c>
      <c r="C55" s="65">
        <f t="shared" si="19"/>
        <v>2428</v>
      </c>
      <c r="D55" s="65">
        <f t="shared" si="19"/>
        <v>4754</v>
      </c>
      <c r="E55" s="65">
        <f t="shared" si="19"/>
        <v>4266</v>
      </c>
      <c r="F55" s="65">
        <f t="shared" si="19"/>
        <v>700</v>
      </c>
      <c r="G55" s="65">
        <f t="shared" si="19"/>
        <v>6923</v>
      </c>
      <c r="H55" s="110" t="s">
        <v>140</v>
      </c>
      <c r="I55" s="87">
        <f t="shared" si="18"/>
        <v>7.4803128007438602E-2</v>
      </c>
      <c r="J55" s="87">
        <f t="shared" si="18"/>
        <v>0.22339027887845475</v>
      </c>
      <c r="K55" s="87">
        <f t="shared" si="18"/>
        <v>-0.36989595845229672</v>
      </c>
      <c r="L55" s="87">
        <f t="shared" si="18"/>
        <v>-4.5855767736569675</v>
      </c>
      <c r="M55" s="87">
        <f t="shared" si="18"/>
        <v>4.6572793252233691</v>
      </c>
    </row>
    <row r="56" spans="1:13" ht="14.5" customHeight="1">
      <c r="A56" s="40" t="s">
        <v>8</v>
      </c>
      <c r="B56" s="66">
        <f t="shared" si="19"/>
        <v>8289</v>
      </c>
      <c r="C56" s="66">
        <f t="shared" si="19"/>
        <v>946</v>
      </c>
      <c r="D56" s="66">
        <f t="shared" si="19"/>
        <v>2221</v>
      </c>
      <c r="E56" s="66">
        <f t="shared" si="19"/>
        <v>1547</v>
      </c>
      <c r="F56" s="66">
        <f t="shared" si="19"/>
        <v>645</v>
      </c>
      <c r="G56" s="66">
        <f t="shared" si="19"/>
        <v>2930</v>
      </c>
      <c r="H56" s="66" t="s">
        <v>140</v>
      </c>
      <c r="I56" s="86">
        <f t="shared" si="18"/>
        <v>-0.27500701067075006</v>
      </c>
      <c r="J56" s="86">
        <f t="shared" si="18"/>
        <v>0.43642671464838756</v>
      </c>
      <c r="K56" s="86">
        <f t="shared" si="18"/>
        <v>-0.89661259109912095</v>
      </c>
      <c r="L56" s="86">
        <f t="shared" si="18"/>
        <v>-3.7863710635233936</v>
      </c>
      <c r="M56" s="86">
        <f t="shared" si="18"/>
        <v>4.5215639506448788</v>
      </c>
    </row>
    <row r="57" spans="1:13" ht="14.5" customHeight="1">
      <c r="A57" s="39" t="s">
        <v>9</v>
      </c>
      <c r="B57" s="65">
        <f t="shared" si="19"/>
        <v>5213</v>
      </c>
      <c r="C57" s="65">
        <f t="shared" si="19"/>
        <v>610</v>
      </c>
      <c r="D57" s="65">
        <f t="shared" si="19"/>
        <v>1181</v>
      </c>
      <c r="E57" s="65">
        <f t="shared" si="19"/>
        <v>1350</v>
      </c>
      <c r="F57" s="65">
        <f t="shared" si="19"/>
        <v>218</v>
      </c>
      <c r="G57" s="65">
        <f t="shared" si="19"/>
        <v>1854</v>
      </c>
      <c r="H57" s="110" t="s">
        <v>140</v>
      </c>
      <c r="I57" s="87">
        <f t="shared" si="18"/>
        <v>-0.12397582547764685</v>
      </c>
      <c r="J57" s="87">
        <f t="shared" si="18"/>
        <v>-0.14100162237592073</v>
      </c>
      <c r="K57" s="87">
        <f t="shared" si="18"/>
        <v>0.28674539618271311</v>
      </c>
      <c r="L57" s="87">
        <f t="shared" si="18"/>
        <v>-4.4960210811400998</v>
      </c>
      <c r="M57" s="87">
        <f t="shared" si="18"/>
        <v>4.474253132810956</v>
      </c>
    </row>
    <row r="58" spans="1:13" ht="14.5" customHeight="1">
      <c r="A58" s="40" t="s">
        <v>10</v>
      </c>
      <c r="B58" s="66">
        <f t="shared" si="19"/>
        <v>23192</v>
      </c>
      <c r="C58" s="66">
        <f t="shared" si="19"/>
        <v>3767</v>
      </c>
      <c r="D58" s="66">
        <f t="shared" si="19"/>
        <v>5981</v>
      </c>
      <c r="E58" s="66">
        <f t="shared" si="19"/>
        <v>4377</v>
      </c>
      <c r="F58" s="66">
        <f t="shared" si="19"/>
        <v>3684</v>
      </c>
      <c r="G58" s="66">
        <f t="shared" si="19"/>
        <v>5383</v>
      </c>
      <c r="H58" s="66" t="s">
        <v>140</v>
      </c>
      <c r="I58" s="86">
        <f t="shared" si="18"/>
        <v>8.7445212565953057E-3</v>
      </c>
      <c r="J58" s="86">
        <f t="shared" si="18"/>
        <v>0.51969172611112313</v>
      </c>
      <c r="K58" s="86">
        <f t="shared" si="18"/>
        <v>-1.3887265656743857</v>
      </c>
      <c r="L58" s="86">
        <f t="shared" si="18"/>
        <v>-2.9706933362591705</v>
      </c>
      <c r="M58" s="86">
        <f t="shared" si="18"/>
        <v>3.8309836545658396</v>
      </c>
    </row>
    <row r="59" spans="1:13" ht="14.5" customHeight="1">
      <c r="A59" s="39" t="s">
        <v>11</v>
      </c>
      <c r="B59" s="65">
        <f t="shared" si="19"/>
        <v>21257</v>
      </c>
      <c r="C59" s="65">
        <f t="shared" si="19"/>
        <v>2757</v>
      </c>
      <c r="D59" s="65">
        <f t="shared" si="19"/>
        <v>4670</v>
      </c>
      <c r="E59" s="65">
        <f t="shared" si="19"/>
        <v>5363</v>
      </c>
      <c r="F59" s="65">
        <f t="shared" si="19"/>
        <v>2713</v>
      </c>
      <c r="G59" s="65">
        <f t="shared" si="19"/>
        <v>5754</v>
      </c>
      <c r="H59" s="110" t="s">
        <v>140</v>
      </c>
      <c r="I59" s="87">
        <f t="shared" si="18"/>
        <v>-1.3816956394056916</v>
      </c>
      <c r="J59" s="87">
        <f t="shared" si="18"/>
        <v>-1.1238067232784736</v>
      </c>
      <c r="K59" s="87">
        <f t="shared" si="18"/>
        <v>0.38121996601248398</v>
      </c>
      <c r="L59" s="87">
        <f t="shared" si="18"/>
        <v>-2.7119807991395035</v>
      </c>
      <c r="M59" s="87">
        <f t="shared" si="18"/>
        <v>4.8362631958111857</v>
      </c>
    </row>
    <row r="60" spans="1:13" ht="14.5" customHeight="1">
      <c r="A60" s="40" t="s">
        <v>12</v>
      </c>
      <c r="B60" s="66">
        <f t="shared" si="19"/>
        <v>1373</v>
      </c>
      <c r="C60" s="66">
        <f t="shared" si="19"/>
        <v>313</v>
      </c>
      <c r="D60" s="66">
        <f t="shared" si="19"/>
        <v>299</v>
      </c>
      <c r="E60" s="66">
        <f t="shared" si="19"/>
        <v>284</v>
      </c>
      <c r="F60" s="66">
        <f t="shared" si="19"/>
        <v>109</v>
      </c>
      <c r="G60" s="66">
        <f t="shared" si="19"/>
        <v>368</v>
      </c>
      <c r="H60" s="66" t="s">
        <v>140</v>
      </c>
      <c r="I60" s="86">
        <f t="shared" si="18"/>
        <v>2.2076261378295712</v>
      </c>
      <c r="J60" s="86">
        <f t="shared" si="18"/>
        <v>-0.39583117503437037</v>
      </c>
      <c r="K60" s="86">
        <f t="shared" si="18"/>
        <v>-0.92656928421746088</v>
      </c>
      <c r="L60" s="86">
        <f t="shared" si="18"/>
        <v>-4.1719910406232046</v>
      </c>
      <c r="M60" s="86">
        <f t="shared" si="18"/>
        <v>3.2867653620454629</v>
      </c>
    </row>
    <row r="61" spans="1:13" ht="14.5" customHeight="1">
      <c r="A61" s="16" t="s">
        <v>41</v>
      </c>
      <c r="B61" s="65">
        <f t="shared" si="19"/>
        <v>18667</v>
      </c>
      <c r="C61" s="65">
        <f t="shared" si="19"/>
        <v>870</v>
      </c>
      <c r="D61" s="65">
        <f t="shared" si="19"/>
        <v>11772</v>
      </c>
      <c r="E61" s="65">
        <f t="shared" si="19"/>
        <v>-2267</v>
      </c>
      <c r="F61" s="65">
        <f t="shared" si="19"/>
        <v>1165</v>
      </c>
      <c r="G61" s="65">
        <f t="shared" si="19"/>
        <v>7127</v>
      </c>
      <c r="H61" s="110" t="s">
        <v>140</v>
      </c>
      <c r="I61" s="87">
        <f t="shared" si="18"/>
        <v>-0.39310677406477268</v>
      </c>
      <c r="J61" s="87">
        <f t="shared" si="18"/>
        <v>7.4791292461522136</v>
      </c>
      <c r="K61" s="87">
        <f t="shared" si="18"/>
        <v>-5.8264757999141636</v>
      </c>
      <c r="L61" s="87">
        <f t="shared" si="18"/>
        <v>-4.4397515333133732</v>
      </c>
      <c r="M61" s="87">
        <f t="shared" si="18"/>
        <v>3.1802048611401013</v>
      </c>
    </row>
    <row r="62" spans="1:13" ht="14.5" customHeight="1">
      <c r="A62" s="40" t="s">
        <v>13</v>
      </c>
      <c r="B62" s="66">
        <f t="shared" si="19"/>
        <v>6028</v>
      </c>
      <c r="C62" s="66">
        <f t="shared" si="19"/>
        <v>519</v>
      </c>
      <c r="D62" s="66">
        <f t="shared" si="19"/>
        <v>2849</v>
      </c>
      <c r="E62" s="66">
        <f t="shared" si="19"/>
        <v>147</v>
      </c>
      <c r="F62" s="66">
        <f t="shared" si="19"/>
        <v>1163</v>
      </c>
      <c r="G62" s="66">
        <f t="shared" si="19"/>
        <v>1350</v>
      </c>
      <c r="H62" s="66" t="s">
        <v>140</v>
      </c>
      <c r="I62" s="86">
        <f t="shared" si="18"/>
        <v>0.51911780839763644</v>
      </c>
      <c r="J62" s="86">
        <f t="shared" si="18"/>
        <v>5.6403531864821659</v>
      </c>
      <c r="K62" s="86">
        <f t="shared" si="18"/>
        <v>-5.5718976373562548</v>
      </c>
      <c r="L62" s="86">
        <f t="shared" si="18"/>
        <v>-2.810233766472507</v>
      </c>
      <c r="M62" s="86">
        <f t="shared" si="18"/>
        <v>2.2226604089489612</v>
      </c>
    </row>
    <row r="63" spans="1:13" ht="14.5" customHeight="1">
      <c r="A63" s="39" t="s">
        <v>14</v>
      </c>
      <c r="B63" s="65">
        <f t="shared" si="19"/>
        <v>2555</v>
      </c>
      <c r="C63" s="65">
        <f t="shared" si="19"/>
        <v>32</v>
      </c>
      <c r="D63" s="65">
        <f t="shared" si="19"/>
        <v>1627</v>
      </c>
      <c r="E63" s="65">
        <f t="shared" si="19"/>
        <v>-179</v>
      </c>
      <c r="F63" s="65">
        <f t="shared" si="19"/>
        <v>13</v>
      </c>
      <c r="G63" s="65">
        <f t="shared" si="19"/>
        <v>1062</v>
      </c>
      <c r="H63" s="110" t="s">
        <v>140</v>
      </c>
      <c r="I63" s="87">
        <f t="shared" si="18"/>
        <v>-0.71374075235054857</v>
      </c>
      <c r="J63" s="87">
        <f t="shared" si="18"/>
        <v>6.7581086923912643</v>
      </c>
      <c r="K63" s="87">
        <f t="shared" si="18"/>
        <v>-4.2890920872158809</v>
      </c>
      <c r="L63" s="87">
        <f t="shared" si="18"/>
        <v>-4.8356222124988832</v>
      </c>
      <c r="M63" s="87">
        <f t="shared" si="18"/>
        <v>3.0803463596740563</v>
      </c>
    </row>
    <row r="64" spans="1:13" ht="14.5" customHeight="1">
      <c r="A64" s="40" t="s">
        <v>15</v>
      </c>
      <c r="B64" s="66">
        <f t="shared" si="19"/>
        <v>1697</v>
      </c>
      <c r="C64" s="66">
        <f t="shared" si="19"/>
        <v>84</v>
      </c>
      <c r="D64" s="66">
        <f t="shared" si="19"/>
        <v>961</v>
      </c>
      <c r="E64" s="66">
        <f t="shared" si="19"/>
        <v>-107</v>
      </c>
      <c r="F64" s="66">
        <f t="shared" si="19"/>
        <v>46</v>
      </c>
      <c r="G64" s="66">
        <f t="shared" si="19"/>
        <v>713</v>
      </c>
      <c r="H64" s="66" t="s">
        <v>140</v>
      </c>
      <c r="I64" s="86">
        <f t="shared" si="18"/>
        <v>-0.26654436202174825</v>
      </c>
      <c r="J64" s="86">
        <f t="shared" si="18"/>
        <v>6.1947381483065289</v>
      </c>
      <c r="K64" s="86">
        <f t="shared" si="18"/>
        <v>-4.2654371989728013</v>
      </c>
      <c r="L64" s="86">
        <f t="shared" si="18"/>
        <v>-4.6635167451513304</v>
      </c>
      <c r="M64" s="86">
        <f t="shared" si="18"/>
        <v>3.0007601578393555</v>
      </c>
    </row>
    <row r="65" spans="1:13" ht="14.5" customHeight="1">
      <c r="A65" s="39" t="s">
        <v>16</v>
      </c>
      <c r="B65" s="65">
        <f t="shared" si="19"/>
        <v>4199</v>
      </c>
      <c r="C65" s="65">
        <f t="shared" si="19"/>
        <v>103</v>
      </c>
      <c r="D65" s="65">
        <f t="shared" si="19"/>
        <v>2972</v>
      </c>
      <c r="E65" s="65">
        <f t="shared" si="19"/>
        <v>-865</v>
      </c>
      <c r="F65" s="65">
        <f t="shared" si="19"/>
        <v>47</v>
      </c>
      <c r="G65" s="65">
        <f t="shared" si="19"/>
        <v>1942</v>
      </c>
      <c r="H65" s="110" t="s">
        <v>140</v>
      </c>
      <c r="I65" s="87">
        <f t="shared" ref="I65:M67" si="20">I45-I25</f>
        <v>-0.66143228687050115</v>
      </c>
      <c r="J65" s="87">
        <f t="shared" si="20"/>
        <v>7.6390092086257706</v>
      </c>
      <c r="K65" s="87">
        <f t="shared" si="20"/>
        <v>-6.3820436970610999</v>
      </c>
      <c r="L65" s="87">
        <f t="shared" si="20"/>
        <v>-4.4268874687355861</v>
      </c>
      <c r="M65" s="87">
        <f t="shared" si="20"/>
        <v>3.8313542440414174</v>
      </c>
    </row>
    <row r="66" spans="1:13" ht="14.5" customHeight="1">
      <c r="A66" s="40" t="s">
        <v>17</v>
      </c>
      <c r="B66" s="66">
        <f>B46-B26</f>
        <v>2424</v>
      </c>
      <c r="C66" s="66">
        <f t="shared" ref="C66:G66" si="21">C46-C26</f>
        <v>377</v>
      </c>
      <c r="D66" s="66">
        <f t="shared" si="21"/>
        <v>1705</v>
      </c>
      <c r="E66" s="66">
        <f t="shared" si="21"/>
        <v>-733</v>
      </c>
      <c r="F66" s="66">
        <f t="shared" si="21"/>
        <v>-73</v>
      </c>
      <c r="G66" s="66">
        <f t="shared" si="21"/>
        <v>1148</v>
      </c>
      <c r="H66" s="66" t="s">
        <v>140</v>
      </c>
      <c r="I66" s="86">
        <f t="shared" si="20"/>
        <v>1.3449282053935692</v>
      </c>
      <c r="J66" s="86">
        <f t="shared" si="20"/>
        <v>8.7163462801785592</v>
      </c>
      <c r="K66" s="86">
        <f t="shared" si="20"/>
        <v>-7.8099702384338947</v>
      </c>
      <c r="L66" s="86">
        <f t="shared" si="20"/>
        <v>-6.010524610233098</v>
      </c>
      <c r="M66" s="86">
        <f t="shared" si="20"/>
        <v>3.7592203630948617</v>
      </c>
    </row>
    <row r="67" spans="1:13" ht="14.5" customHeight="1">
      <c r="A67" s="39" t="s">
        <v>18</v>
      </c>
      <c r="B67" s="65">
        <f t="shared" ref="B67:G67" si="22">B47-B27</f>
        <v>1764</v>
      </c>
      <c r="C67" s="65">
        <f t="shared" si="22"/>
        <v>-245</v>
      </c>
      <c r="D67" s="65">
        <f t="shared" si="22"/>
        <v>1658</v>
      </c>
      <c r="E67" s="65">
        <f t="shared" si="22"/>
        <v>-530</v>
      </c>
      <c r="F67" s="65">
        <f t="shared" si="22"/>
        <v>-31</v>
      </c>
      <c r="G67" s="65">
        <f t="shared" si="22"/>
        <v>912</v>
      </c>
      <c r="H67" s="110" t="s">
        <v>140</v>
      </c>
      <c r="I67" s="87">
        <f t="shared" si="20"/>
        <v>-2.998091300869393</v>
      </c>
      <c r="J67" s="87">
        <f t="shared" si="20"/>
        <v>9.7993982911359563</v>
      </c>
      <c r="K67" s="87">
        <f t="shared" si="20"/>
        <v>-6.4178092542507184</v>
      </c>
      <c r="L67" s="87">
        <f t="shared" si="20"/>
        <v>-4.4945613896348924</v>
      </c>
      <c r="M67" s="87">
        <f t="shared" si="20"/>
        <v>4.1110636536190484</v>
      </c>
    </row>
    <row r="68" spans="1:13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workbookViewId="0"/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2.1796875" style="2" customWidth="1"/>
    <col min="17" max="16384" width="10.81640625" style="2"/>
  </cols>
  <sheetData>
    <row r="1" spans="1:20" s="5" customFormat="1" ht="20.149999999999999" customHeight="1">
      <c r="A1" s="4" t="s">
        <v>0</v>
      </c>
      <c r="C1" s="102"/>
      <c r="D1" s="102"/>
      <c r="E1" s="102"/>
      <c r="F1" s="102"/>
      <c r="L1" s="102"/>
    </row>
    <row r="2" spans="1:20" s="7" customFormat="1" ht="12.5">
      <c r="A2" s="6"/>
      <c r="C2" s="108"/>
      <c r="D2" s="108"/>
      <c r="E2" s="108"/>
      <c r="F2" s="108"/>
      <c r="L2" s="108"/>
    </row>
    <row r="3" spans="1:20" s="7" customFormat="1" ht="13">
      <c r="A3" s="10" t="s">
        <v>261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L4" s="3"/>
    </row>
    <row r="5" spans="1:20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  <c r="Q5" s="34"/>
      <c r="R5" s="34"/>
    </row>
    <row r="6" spans="1:20" s="48" customFormat="1" ht="1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47" t="s">
        <v>1</v>
      </c>
      <c r="N6" s="47" t="s">
        <v>2</v>
      </c>
      <c r="O6" s="47" t="s">
        <v>1</v>
      </c>
      <c r="P6" s="47" t="s">
        <v>2</v>
      </c>
      <c r="Q6" s="34"/>
      <c r="R6" s="34"/>
    </row>
    <row r="7" spans="1:20" ht="14.5" customHeight="1">
      <c r="B7" s="237" t="s">
        <v>39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9"/>
      <c r="R7" s="9"/>
    </row>
    <row r="8" spans="1:20" ht="14.5" customHeight="1">
      <c r="A8" s="21" t="s">
        <v>30</v>
      </c>
      <c r="B8" s="11">
        <v>415018</v>
      </c>
      <c r="C8" s="11">
        <v>425547</v>
      </c>
      <c r="D8" s="11">
        <v>442713</v>
      </c>
      <c r="E8" s="11">
        <v>465347</v>
      </c>
      <c r="F8" s="11">
        <v>489700</v>
      </c>
      <c r="G8" s="11">
        <v>512923</v>
      </c>
      <c r="H8" s="11">
        <v>544040</v>
      </c>
      <c r="I8" s="11">
        <v>575919</v>
      </c>
      <c r="J8" s="11">
        <v>609917</v>
      </c>
      <c r="K8" s="11">
        <v>642269</v>
      </c>
      <c r="L8" s="11">
        <v>666455</v>
      </c>
      <c r="M8" s="35">
        <f>L8-G8</f>
        <v>153532</v>
      </c>
      <c r="N8" s="37">
        <f>M8*100/G8</f>
        <v>29.932757938326027</v>
      </c>
      <c r="O8" s="35">
        <f>L8-B8</f>
        <v>251437</v>
      </c>
      <c r="P8" s="37">
        <f>O8*100/B8</f>
        <v>60.584601149829645</v>
      </c>
      <c r="Q8" s="9"/>
      <c r="R8" s="9"/>
    </row>
    <row r="9" spans="1:20" ht="14.5" customHeight="1"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9"/>
      <c r="R9" s="9"/>
    </row>
    <row r="10" spans="1:20" ht="14.5" customHeight="1">
      <c r="A10" s="21" t="s">
        <v>30</v>
      </c>
      <c r="B10" s="11">
        <f t="shared" ref="B10:G10" si="0">B12+B13+B14+B15+B16+B17+B18+B19+B20+B21+B23+B24+B25+B26+B27+B28</f>
        <v>339296</v>
      </c>
      <c r="C10" s="11">
        <f t="shared" si="0"/>
        <v>349579</v>
      </c>
      <c r="D10" s="11">
        <f t="shared" si="0"/>
        <v>365145</v>
      </c>
      <c r="E10" s="11">
        <f t="shared" si="0"/>
        <v>384002</v>
      </c>
      <c r="F10" s="11">
        <f t="shared" si="0"/>
        <v>404691</v>
      </c>
      <c r="G10" s="11">
        <f t="shared" si="0"/>
        <v>439398</v>
      </c>
      <c r="H10" s="11">
        <f t="shared" ref="H10:L10" si="1">H12+H13+H14+H15+H16+H17+H18+H19+H20+H21+H23+H24+H25+H26+H27+H28</f>
        <v>464255</v>
      </c>
      <c r="I10" s="11">
        <f t="shared" si="1"/>
        <v>491789</v>
      </c>
      <c r="J10" s="11">
        <f t="shared" si="1"/>
        <v>522543</v>
      </c>
      <c r="K10" s="11">
        <f t="shared" si="1"/>
        <v>549913</v>
      </c>
      <c r="L10" s="11">
        <f t="shared" si="1"/>
        <v>570663</v>
      </c>
      <c r="M10" s="35">
        <f>L10-G10</f>
        <v>131265</v>
      </c>
      <c r="N10" s="37">
        <f>M10*100/G10</f>
        <v>29.873827372905659</v>
      </c>
      <c r="O10" s="35">
        <f>L10-B10</f>
        <v>231367</v>
      </c>
      <c r="P10" s="37">
        <f t="shared" ref="P10:P28" si="2">O10*100/B10</f>
        <v>68.190311704234645</v>
      </c>
      <c r="Q10" s="9"/>
      <c r="R10" s="9"/>
    </row>
    <row r="11" spans="1:20" ht="14.5" customHeight="1">
      <c r="A11" s="18" t="s">
        <v>19</v>
      </c>
      <c r="B11" s="20">
        <f>SUM(B12:B21)</f>
        <v>261651</v>
      </c>
      <c r="C11" s="20">
        <f t="shared" ref="C11:D11" si="3">SUM(C12:C21)</f>
        <v>269633</v>
      </c>
      <c r="D11" s="20">
        <f t="shared" si="3"/>
        <v>282918</v>
      </c>
      <c r="E11" s="20">
        <f t="shared" ref="E11:F11" si="4">SUM(E12:E21)</f>
        <v>297863</v>
      </c>
      <c r="F11" s="20">
        <f t="shared" si="4"/>
        <v>314272</v>
      </c>
      <c r="G11" s="20">
        <f t="shared" ref="G11:K11" si="5">SUM(G12:G21)</f>
        <v>340311</v>
      </c>
      <c r="H11" s="20">
        <f t="shared" si="5"/>
        <v>359797</v>
      </c>
      <c r="I11" s="20">
        <f t="shared" si="5"/>
        <v>382993</v>
      </c>
      <c r="J11" s="20">
        <f t="shared" si="5"/>
        <v>408705</v>
      </c>
      <c r="K11" s="20">
        <f t="shared" si="5"/>
        <v>432480</v>
      </c>
      <c r="L11" s="20">
        <f>SUM(L12:L21)</f>
        <v>449057</v>
      </c>
      <c r="M11" s="36">
        <f t="shared" ref="M11:M28" si="6">L11-G11</f>
        <v>108746</v>
      </c>
      <c r="N11" s="38">
        <f t="shared" ref="N11:N28" si="7">M11*100/G11</f>
        <v>31.954888322740082</v>
      </c>
      <c r="O11" s="36">
        <f t="shared" ref="O11:O28" si="8">L11-B11</f>
        <v>187406</v>
      </c>
      <c r="P11" s="38">
        <f>O11*100/B11</f>
        <v>71.624415729349394</v>
      </c>
      <c r="Q11" s="9"/>
      <c r="R11" s="9"/>
    </row>
    <row r="12" spans="1:20" ht="14.5" customHeight="1">
      <c r="A12" s="39" t="s">
        <v>3</v>
      </c>
      <c r="B12" s="17">
        <v>10626</v>
      </c>
      <c r="C12" s="17">
        <v>10835</v>
      </c>
      <c r="D12" s="17">
        <v>11095</v>
      </c>
      <c r="E12" s="17">
        <v>11717</v>
      </c>
      <c r="F12" s="17">
        <v>12379</v>
      </c>
      <c r="G12" s="17">
        <v>13921</v>
      </c>
      <c r="H12" s="17">
        <v>14756</v>
      </c>
      <c r="I12" s="17">
        <v>15678</v>
      </c>
      <c r="J12" s="17">
        <v>16582</v>
      </c>
      <c r="K12" s="17">
        <v>17478</v>
      </c>
      <c r="L12" s="17">
        <v>17958</v>
      </c>
      <c r="M12" s="35">
        <f t="shared" si="6"/>
        <v>4037</v>
      </c>
      <c r="N12" s="37">
        <f t="shared" si="7"/>
        <v>28.999353494720207</v>
      </c>
      <c r="O12" s="35">
        <f t="shared" si="8"/>
        <v>7332</v>
      </c>
      <c r="P12" s="37">
        <f t="shared" si="2"/>
        <v>69.000564652738561</v>
      </c>
      <c r="Q12" s="9"/>
      <c r="R12" s="9"/>
    </row>
    <row r="13" spans="1:20" ht="14.5" customHeight="1">
      <c r="A13" s="40" t="s">
        <v>4</v>
      </c>
      <c r="B13" s="19">
        <v>7675</v>
      </c>
      <c r="C13" s="19">
        <v>8005</v>
      </c>
      <c r="D13" s="19">
        <v>8380</v>
      </c>
      <c r="E13" s="19">
        <v>9164</v>
      </c>
      <c r="F13" s="19">
        <v>9832</v>
      </c>
      <c r="G13" s="19">
        <v>11024</v>
      </c>
      <c r="H13" s="19">
        <v>11704</v>
      </c>
      <c r="I13" s="19">
        <v>12497</v>
      </c>
      <c r="J13" s="19">
        <v>12363</v>
      </c>
      <c r="K13" s="19">
        <v>12854</v>
      </c>
      <c r="L13" s="19">
        <v>13445</v>
      </c>
      <c r="M13" s="36">
        <f t="shared" si="6"/>
        <v>2421</v>
      </c>
      <c r="N13" s="38">
        <f t="shared" si="7"/>
        <v>21.961175616835995</v>
      </c>
      <c r="O13" s="36">
        <f t="shared" si="8"/>
        <v>5770</v>
      </c>
      <c r="P13" s="38">
        <f t="shared" si="2"/>
        <v>75.179153094462535</v>
      </c>
      <c r="Q13" s="9"/>
      <c r="R13" s="9"/>
    </row>
    <row r="14" spans="1:20" ht="14.5" customHeight="1">
      <c r="A14" s="39" t="s">
        <v>5</v>
      </c>
      <c r="B14" s="17">
        <v>29046</v>
      </c>
      <c r="C14" s="17">
        <v>30489</v>
      </c>
      <c r="D14" s="17">
        <v>31819</v>
      </c>
      <c r="E14" s="17">
        <v>33838</v>
      </c>
      <c r="F14" s="17">
        <v>35576</v>
      </c>
      <c r="G14" s="17">
        <v>38868</v>
      </c>
      <c r="H14" s="17">
        <v>40337</v>
      </c>
      <c r="I14" s="17">
        <v>42396</v>
      </c>
      <c r="J14" s="17">
        <v>45116</v>
      </c>
      <c r="K14" s="17">
        <v>47550</v>
      </c>
      <c r="L14" s="17">
        <v>49773</v>
      </c>
      <c r="M14" s="35">
        <f t="shared" si="6"/>
        <v>10905</v>
      </c>
      <c r="N14" s="37">
        <f t="shared" si="7"/>
        <v>28.056498919419575</v>
      </c>
      <c r="O14" s="35">
        <f t="shared" si="8"/>
        <v>20727</v>
      </c>
      <c r="P14" s="37">
        <f t="shared" si="2"/>
        <v>71.359223300970868</v>
      </c>
      <c r="Q14" s="9"/>
      <c r="R14" s="9"/>
    </row>
    <row r="15" spans="1:20" ht="14.5" customHeight="1">
      <c r="A15" s="40" t="s">
        <v>6</v>
      </c>
      <c r="B15" s="19">
        <v>3137</v>
      </c>
      <c r="C15" s="19">
        <v>3263</v>
      </c>
      <c r="D15" s="19">
        <v>3345</v>
      </c>
      <c r="E15" s="19">
        <v>3584</v>
      </c>
      <c r="F15" s="19">
        <v>3700</v>
      </c>
      <c r="G15" s="19">
        <v>4088</v>
      </c>
      <c r="H15" s="19">
        <v>4098</v>
      </c>
      <c r="I15" s="19">
        <v>4326</v>
      </c>
      <c r="J15" s="19">
        <v>4374</v>
      </c>
      <c r="K15" s="19">
        <v>4507</v>
      </c>
      <c r="L15" s="19">
        <v>4746</v>
      </c>
      <c r="M15" s="36">
        <f t="shared" si="6"/>
        <v>658</v>
      </c>
      <c r="N15" s="38">
        <f t="shared" si="7"/>
        <v>16.095890410958905</v>
      </c>
      <c r="O15" s="36">
        <f t="shared" si="8"/>
        <v>1609</v>
      </c>
      <c r="P15" s="38">
        <f t="shared" si="2"/>
        <v>51.291042397194772</v>
      </c>
      <c r="Q15" s="9"/>
      <c r="R15" s="9"/>
    </row>
    <row r="16" spans="1:20" ht="14.5" customHeight="1">
      <c r="A16" s="39" t="s">
        <v>7</v>
      </c>
      <c r="B16" s="17">
        <v>69554</v>
      </c>
      <c r="C16" s="17">
        <v>69068</v>
      </c>
      <c r="D16" s="17">
        <v>72579</v>
      </c>
      <c r="E16" s="17">
        <v>75362</v>
      </c>
      <c r="F16" s="17">
        <v>78434</v>
      </c>
      <c r="G16" s="17">
        <v>85318</v>
      </c>
      <c r="H16" s="17">
        <v>89958</v>
      </c>
      <c r="I16" s="17">
        <v>93446</v>
      </c>
      <c r="J16" s="17">
        <v>98148</v>
      </c>
      <c r="K16" s="17">
        <v>104113</v>
      </c>
      <c r="L16" s="17">
        <v>106845</v>
      </c>
      <c r="M16" s="35">
        <f t="shared" si="6"/>
        <v>21527</v>
      </c>
      <c r="N16" s="37">
        <f t="shared" si="7"/>
        <v>25.231486907803745</v>
      </c>
      <c r="O16" s="35">
        <f t="shared" si="8"/>
        <v>37291</v>
      </c>
      <c r="P16" s="37">
        <f t="shared" si="2"/>
        <v>53.614457831325304</v>
      </c>
      <c r="Q16" s="9"/>
      <c r="R16" s="9"/>
    </row>
    <row r="17" spans="1:18" ht="14.5" customHeight="1">
      <c r="A17" s="40" t="s">
        <v>8</v>
      </c>
      <c r="B17" s="19">
        <v>28596</v>
      </c>
      <c r="C17" s="19">
        <v>30049</v>
      </c>
      <c r="D17" s="19">
        <v>31058</v>
      </c>
      <c r="E17" s="19">
        <v>32543</v>
      </c>
      <c r="F17" s="19">
        <v>34549</v>
      </c>
      <c r="G17" s="19">
        <v>37565</v>
      </c>
      <c r="H17" s="19">
        <v>39700</v>
      </c>
      <c r="I17" s="19">
        <v>41684</v>
      </c>
      <c r="J17" s="19">
        <v>43857</v>
      </c>
      <c r="K17" s="19">
        <v>45669</v>
      </c>
      <c r="L17" s="19">
        <v>47141</v>
      </c>
      <c r="M17" s="36">
        <f t="shared" si="6"/>
        <v>9576</v>
      </c>
      <c r="N17" s="38">
        <f t="shared" si="7"/>
        <v>25.491814188739518</v>
      </c>
      <c r="O17" s="36">
        <f t="shared" si="8"/>
        <v>18545</v>
      </c>
      <c r="P17" s="38">
        <f t="shared" si="2"/>
        <v>64.851727514337668</v>
      </c>
      <c r="Q17" s="9"/>
      <c r="R17" s="9"/>
    </row>
    <row r="18" spans="1:18" ht="14.5" customHeight="1">
      <c r="A18" s="39" t="s">
        <v>9</v>
      </c>
      <c r="B18" s="17">
        <v>18911</v>
      </c>
      <c r="C18" s="17">
        <v>19546</v>
      </c>
      <c r="D18" s="17">
        <v>21190</v>
      </c>
      <c r="E18" s="17">
        <v>21032</v>
      </c>
      <c r="F18" s="17">
        <v>22001</v>
      </c>
      <c r="G18" s="17">
        <v>23630</v>
      </c>
      <c r="H18" s="17">
        <v>24794</v>
      </c>
      <c r="I18" s="17">
        <v>26158</v>
      </c>
      <c r="J18" s="17">
        <v>27646</v>
      </c>
      <c r="K18" s="17">
        <v>28831</v>
      </c>
      <c r="L18" s="17">
        <v>29772</v>
      </c>
      <c r="M18" s="35">
        <f t="shared" si="6"/>
        <v>6142</v>
      </c>
      <c r="N18" s="37">
        <f t="shared" si="7"/>
        <v>25.992382564536605</v>
      </c>
      <c r="O18" s="35">
        <f t="shared" si="8"/>
        <v>10861</v>
      </c>
      <c r="P18" s="37">
        <f t="shared" si="2"/>
        <v>57.432182327745757</v>
      </c>
      <c r="Q18" s="9"/>
      <c r="R18" s="9"/>
    </row>
    <row r="19" spans="1:18" ht="14.5" customHeight="1">
      <c r="A19" s="40" t="s">
        <v>10</v>
      </c>
      <c r="B19" s="19">
        <v>45567</v>
      </c>
      <c r="C19" s="19">
        <v>46201</v>
      </c>
      <c r="D19" s="19">
        <v>47964</v>
      </c>
      <c r="E19" s="19">
        <v>51056</v>
      </c>
      <c r="F19" s="19">
        <v>54485</v>
      </c>
      <c r="G19" s="19">
        <v>58272</v>
      </c>
      <c r="H19" s="19">
        <v>62433</v>
      </c>
      <c r="I19" s="19">
        <v>68886</v>
      </c>
      <c r="J19" s="19">
        <v>76181</v>
      </c>
      <c r="K19" s="19">
        <v>81411</v>
      </c>
      <c r="L19" s="19">
        <v>85012</v>
      </c>
      <c r="M19" s="36">
        <f t="shared" si="6"/>
        <v>26740</v>
      </c>
      <c r="N19" s="38">
        <f t="shared" si="7"/>
        <v>45.888248215266337</v>
      </c>
      <c r="O19" s="36">
        <f t="shared" si="8"/>
        <v>39445</v>
      </c>
      <c r="P19" s="38">
        <f t="shared" si="2"/>
        <v>86.564838589329995</v>
      </c>
      <c r="Q19" s="9"/>
      <c r="R19" s="9"/>
    </row>
    <row r="20" spans="1:18" ht="14.5" customHeight="1">
      <c r="A20" s="39" t="s">
        <v>11</v>
      </c>
      <c r="B20" s="17">
        <v>44547</v>
      </c>
      <c r="C20" s="17">
        <v>48146</v>
      </c>
      <c r="D20" s="17">
        <v>51406</v>
      </c>
      <c r="E20" s="17">
        <v>55346</v>
      </c>
      <c r="F20" s="17">
        <v>58972</v>
      </c>
      <c r="G20" s="17">
        <v>62878</v>
      </c>
      <c r="H20" s="17">
        <v>67016</v>
      </c>
      <c r="I20" s="17">
        <v>72438</v>
      </c>
      <c r="J20" s="17">
        <v>78519</v>
      </c>
      <c r="K20" s="17">
        <v>83949</v>
      </c>
      <c r="L20" s="17">
        <v>88126</v>
      </c>
      <c r="M20" s="35">
        <f t="shared" si="6"/>
        <v>25248</v>
      </c>
      <c r="N20" s="37">
        <f t="shared" si="7"/>
        <v>40.153948916950284</v>
      </c>
      <c r="O20" s="35">
        <f t="shared" si="8"/>
        <v>43579</v>
      </c>
      <c r="P20" s="37">
        <f t="shared" si="2"/>
        <v>97.827014164814685</v>
      </c>
      <c r="Q20" s="9"/>
      <c r="R20" s="9"/>
    </row>
    <row r="21" spans="1:18" ht="14.5" customHeight="1">
      <c r="A21" s="40" t="s">
        <v>12</v>
      </c>
      <c r="B21" s="19">
        <v>3992</v>
      </c>
      <c r="C21" s="19">
        <v>4031</v>
      </c>
      <c r="D21" s="19">
        <v>4082</v>
      </c>
      <c r="E21" s="19">
        <v>4221</v>
      </c>
      <c r="F21" s="19">
        <v>4344</v>
      </c>
      <c r="G21" s="19">
        <v>4747</v>
      </c>
      <c r="H21" s="19">
        <v>5001</v>
      </c>
      <c r="I21" s="19">
        <v>5484</v>
      </c>
      <c r="J21" s="19">
        <v>5919</v>
      </c>
      <c r="K21" s="19">
        <v>6118</v>
      </c>
      <c r="L21" s="19">
        <v>6239</v>
      </c>
      <c r="M21" s="36">
        <f t="shared" si="6"/>
        <v>1492</v>
      </c>
      <c r="N21" s="38">
        <f t="shared" si="7"/>
        <v>31.430377080261216</v>
      </c>
      <c r="O21" s="36">
        <f t="shared" si="8"/>
        <v>2247</v>
      </c>
      <c r="P21" s="38">
        <f t="shared" si="2"/>
        <v>56.287575150300604</v>
      </c>
      <c r="Q21" s="9"/>
      <c r="R21" s="9"/>
    </row>
    <row r="22" spans="1:18" ht="14.5" customHeight="1">
      <c r="A22" s="16" t="s">
        <v>41</v>
      </c>
      <c r="B22" s="17">
        <f>SUM(B23:B28)</f>
        <v>77645</v>
      </c>
      <c r="C22" s="17">
        <f t="shared" ref="C22:D22" si="9">SUM(C23:C28)</f>
        <v>79946</v>
      </c>
      <c r="D22" s="17">
        <f t="shared" si="9"/>
        <v>82227</v>
      </c>
      <c r="E22" s="17">
        <f t="shared" ref="E22:F22" si="10">SUM(E23:E28)</f>
        <v>86139</v>
      </c>
      <c r="F22" s="17">
        <f t="shared" si="10"/>
        <v>90419</v>
      </c>
      <c r="G22" s="17">
        <f t="shared" ref="G22:L22" si="11">SUM(G23:G28)</f>
        <v>99087</v>
      </c>
      <c r="H22" s="17">
        <f t="shared" si="11"/>
        <v>104458</v>
      </c>
      <c r="I22" s="17">
        <f t="shared" si="11"/>
        <v>108796</v>
      </c>
      <c r="J22" s="17">
        <f t="shared" si="11"/>
        <v>113838</v>
      </c>
      <c r="K22" s="17">
        <f t="shared" si="11"/>
        <v>117433</v>
      </c>
      <c r="L22" s="17">
        <f t="shared" si="11"/>
        <v>121606</v>
      </c>
      <c r="M22" s="35">
        <f t="shared" si="6"/>
        <v>22519</v>
      </c>
      <c r="N22" s="37">
        <f t="shared" si="7"/>
        <v>22.72649287999435</v>
      </c>
      <c r="O22" s="35">
        <f t="shared" si="8"/>
        <v>43961</v>
      </c>
      <c r="P22" s="37">
        <f t="shared" si="2"/>
        <v>56.617940627213599</v>
      </c>
      <c r="Q22" s="9"/>
      <c r="R22" s="9"/>
    </row>
    <row r="23" spans="1:18" ht="14.5" customHeight="1">
      <c r="A23" s="40" t="s">
        <v>13</v>
      </c>
      <c r="B23" s="19">
        <v>15402</v>
      </c>
      <c r="C23" s="19">
        <v>15888</v>
      </c>
      <c r="D23" s="19">
        <v>16186</v>
      </c>
      <c r="E23" s="19">
        <v>17048</v>
      </c>
      <c r="F23" s="19">
        <v>18130</v>
      </c>
      <c r="G23" s="19">
        <v>20445</v>
      </c>
      <c r="H23" s="19">
        <v>22106</v>
      </c>
      <c r="I23" s="19">
        <v>23568</v>
      </c>
      <c r="J23" s="19">
        <v>25031</v>
      </c>
      <c r="K23" s="19">
        <v>26285</v>
      </c>
      <c r="L23" s="19">
        <v>27190</v>
      </c>
      <c r="M23" s="36">
        <f t="shared" si="6"/>
        <v>6745</v>
      </c>
      <c r="N23" s="38">
        <f t="shared" si="7"/>
        <v>32.990951332844219</v>
      </c>
      <c r="O23" s="36">
        <f t="shared" si="8"/>
        <v>11788</v>
      </c>
      <c r="P23" s="38">
        <f t="shared" si="2"/>
        <v>76.535514868198931</v>
      </c>
      <c r="Q23" s="9"/>
      <c r="R23" s="9"/>
    </row>
    <row r="24" spans="1:18" ht="14.5" customHeight="1">
      <c r="A24" s="39" t="s">
        <v>14</v>
      </c>
      <c r="B24" s="17">
        <v>12111</v>
      </c>
      <c r="C24" s="17">
        <v>12809</v>
      </c>
      <c r="D24" s="17">
        <v>13025</v>
      </c>
      <c r="E24" s="17">
        <v>13655</v>
      </c>
      <c r="F24" s="17">
        <v>14287</v>
      </c>
      <c r="G24" s="17">
        <v>15703</v>
      </c>
      <c r="H24" s="17">
        <v>16397</v>
      </c>
      <c r="I24" s="17">
        <v>17036</v>
      </c>
      <c r="J24" s="17">
        <v>17754</v>
      </c>
      <c r="K24" s="17">
        <v>18234</v>
      </c>
      <c r="L24" s="17">
        <v>18969</v>
      </c>
      <c r="M24" s="35">
        <f t="shared" si="6"/>
        <v>3266</v>
      </c>
      <c r="N24" s="37">
        <f t="shared" si="7"/>
        <v>20.798573520983251</v>
      </c>
      <c r="O24" s="35">
        <f t="shared" si="8"/>
        <v>6858</v>
      </c>
      <c r="P24" s="37">
        <f t="shared" si="2"/>
        <v>56.626207579886056</v>
      </c>
      <c r="Q24" s="9"/>
      <c r="R24" s="9"/>
    </row>
    <row r="25" spans="1:18" ht="14.5" customHeight="1">
      <c r="A25" s="40" t="s">
        <v>15</v>
      </c>
      <c r="B25" s="19">
        <v>7707</v>
      </c>
      <c r="C25" s="19">
        <v>7997</v>
      </c>
      <c r="D25" s="19">
        <v>8253</v>
      </c>
      <c r="E25" s="19">
        <v>8660</v>
      </c>
      <c r="F25" s="19">
        <v>9015</v>
      </c>
      <c r="G25" s="19">
        <v>9642</v>
      </c>
      <c r="H25" s="19">
        <v>10187</v>
      </c>
      <c r="I25" s="19">
        <v>10524</v>
      </c>
      <c r="J25" s="19">
        <v>10915</v>
      </c>
      <c r="K25" s="19">
        <v>11284</v>
      </c>
      <c r="L25" s="19">
        <v>11584</v>
      </c>
      <c r="M25" s="36">
        <f t="shared" si="6"/>
        <v>1942</v>
      </c>
      <c r="N25" s="38">
        <f t="shared" si="7"/>
        <v>20.141049574777018</v>
      </c>
      <c r="O25" s="36">
        <f t="shared" si="8"/>
        <v>3877</v>
      </c>
      <c r="P25" s="38">
        <f t="shared" si="2"/>
        <v>50.304917607369923</v>
      </c>
      <c r="Q25" s="9"/>
      <c r="R25" s="9"/>
    </row>
    <row r="26" spans="1:18" ht="14.5" customHeight="1">
      <c r="A26" s="39" t="s">
        <v>16</v>
      </c>
      <c r="B26" s="17">
        <v>19825</v>
      </c>
      <c r="C26" s="17">
        <v>20641</v>
      </c>
      <c r="D26" s="17">
        <v>21623</v>
      </c>
      <c r="E26" s="17">
        <v>22860</v>
      </c>
      <c r="F26" s="17">
        <v>24315</v>
      </c>
      <c r="G26" s="17">
        <v>26527</v>
      </c>
      <c r="H26" s="17">
        <v>27826</v>
      </c>
      <c r="I26" s="17">
        <v>28811</v>
      </c>
      <c r="J26" s="17">
        <v>29992</v>
      </c>
      <c r="K26" s="17">
        <v>30723</v>
      </c>
      <c r="L26" s="17">
        <v>31897</v>
      </c>
      <c r="M26" s="35">
        <f t="shared" si="6"/>
        <v>5370</v>
      </c>
      <c r="N26" s="37">
        <f t="shared" si="7"/>
        <v>20.243525464620951</v>
      </c>
      <c r="O26" s="35">
        <f t="shared" si="8"/>
        <v>12072</v>
      </c>
      <c r="P26" s="37">
        <f t="shared" si="2"/>
        <v>60.892812105926858</v>
      </c>
      <c r="Q26" s="9"/>
      <c r="R26" s="9"/>
    </row>
    <row r="27" spans="1:18" ht="14.5" customHeight="1">
      <c r="A27" s="40" t="s">
        <v>17</v>
      </c>
      <c r="B27" s="19">
        <v>12612</v>
      </c>
      <c r="C27" s="19">
        <v>12800</v>
      </c>
      <c r="D27" s="19">
        <v>13154</v>
      </c>
      <c r="E27" s="19">
        <v>13568</v>
      </c>
      <c r="F27" s="19">
        <v>13808</v>
      </c>
      <c r="G27" s="19">
        <v>14221</v>
      </c>
      <c r="H27" s="19">
        <v>14676</v>
      </c>
      <c r="I27" s="19">
        <v>15096</v>
      </c>
      <c r="J27" s="19">
        <v>16012</v>
      </c>
      <c r="K27" s="19">
        <v>16597</v>
      </c>
      <c r="L27" s="19">
        <v>17415</v>
      </c>
      <c r="M27" s="36">
        <f t="shared" si="6"/>
        <v>3194</v>
      </c>
      <c r="N27" s="38">
        <f t="shared" si="7"/>
        <v>22.459742634132621</v>
      </c>
      <c r="O27" s="36">
        <f t="shared" si="8"/>
        <v>4803</v>
      </c>
      <c r="P27" s="38">
        <f t="shared" si="2"/>
        <v>38.082778306374884</v>
      </c>
      <c r="Q27" s="9"/>
      <c r="R27" s="9"/>
    </row>
    <row r="28" spans="1:18" ht="14.5" customHeight="1">
      <c r="A28" s="39" t="s">
        <v>18</v>
      </c>
      <c r="B28" s="17">
        <v>9988</v>
      </c>
      <c r="C28" s="17">
        <v>9811</v>
      </c>
      <c r="D28" s="17">
        <v>9986</v>
      </c>
      <c r="E28" s="17">
        <v>10348</v>
      </c>
      <c r="F28" s="17">
        <v>10864</v>
      </c>
      <c r="G28" s="17">
        <v>12549</v>
      </c>
      <c r="H28" s="17">
        <v>13266</v>
      </c>
      <c r="I28" s="17">
        <v>13761</v>
      </c>
      <c r="J28" s="17">
        <v>14134</v>
      </c>
      <c r="K28" s="17">
        <v>14310</v>
      </c>
      <c r="L28" s="17">
        <v>14551</v>
      </c>
      <c r="M28" s="35">
        <f t="shared" si="6"/>
        <v>2002</v>
      </c>
      <c r="N28" s="37">
        <f t="shared" si="7"/>
        <v>15.953462427285043</v>
      </c>
      <c r="O28" s="35">
        <f t="shared" si="8"/>
        <v>4563</v>
      </c>
      <c r="P28" s="37">
        <f t="shared" si="2"/>
        <v>45.684821786143374</v>
      </c>
      <c r="Q28" s="9"/>
      <c r="R28" s="9"/>
    </row>
    <row r="29" spans="1:18" s="98" customFormat="1" ht="20.149999999999999" customHeight="1">
      <c r="A29" s="231" t="s">
        <v>250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133"/>
      <c r="R29" s="133"/>
    </row>
    <row r="30" spans="1:18">
      <c r="A30" s="235" t="s">
        <v>251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</row>
    <row r="31" spans="1:18">
      <c r="A31" s="235" t="s">
        <v>142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</row>
  </sheetData>
  <mergeCells count="19">
    <mergeCell ref="F5:F6"/>
    <mergeCell ref="E5:E6"/>
    <mergeCell ref="D5:D6"/>
    <mergeCell ref="C5:C6"/>
    <mergeCell ref="A29:P29"/>
    <mergeCell ref="A31:P31"/>
    <mergeCell ref="A30:P30"/>
    <mergeCell ref="O5:P5"/>
    <mergeCell ref="B9:P9"/>
    <mergeCell ref="B7:P7"/>
    <mergeCell ref="M5:N5"/>
    <mergeCell ref="A5:A6"/>
    <mergeCell ref="B5:B6"/>
    <mergeCell ref="G5:G6"/>
    <mergeCell ref="H5:H6"/>
    <mergeCell ref="I5:I6"/>
    <mergeCell ref="J5:J6"/>
    <mergeCell ref="K5:K6"/>
    <mergeCell ref="L5:L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7" sqref="A7:A8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109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3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  <c r="H6" s="234"/>
      <c r="I6" s="217" t="s">
        <v>72</v>
      </c>
      <c r="J6" s="217" t="s">
        <v>146</v>
      </c>
      <c r="K6" s="217" t="s">
        <v>147</v>
      </c>
      <c r="L6" s="217" t="s">
        <v>148</v>
      </c>
      <c r="M6" s="218" t="s">
        <v>73</v>
      </c>
    </row>
    <row r="7" spans="1:13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3" ht="14.5" customHeight="1">
      <c r="A8" s="287"/>
      <c r="B8" s="284">
        <v>2011</v>
      </c>
      <c r="C8" s="284"/>
      <c r="D8" s="284"/>
      <c r="E8" s="284"/>
      <c r="F8" s="284"/>
      <c r="G8" s="284"/>
      <c r="H8" s="284">
        <v>2011</v>
      </c>
      <c r="I8" s="284"/>
      <c r="J8" s="284"/>
      <c r="K8" s="284"/>
      <c r="L8" s="284"/>
      <c r="M8" s="284"/>
    </row>
    <row r="9" spans="1:13" ht="14.5" customHeight="1">
      <c r="A9" s="21" t="s">
        <v>30</v>
      </c>
      <c r="B9" s="17">
        <f>B27+B26+B25+B24+B23+B22+B20+B19+B18+B17+B16+B15+B14+B13+B12+B11</f>
        <v>148334</v>
      </c>
      <c r="C9" s="17">
        <f t="shared" ref="C9:G9" si="0">C27+C26+C25+C24+C23+C22+C20+C19+C18+C17+C16+C15+C14+C13+C12+C11</f>
        <v>16840</v>
      </c>
      <c r="D9" s="17">
        <f t="shared" si="0"/>
        <v>29906</v>
      </c>
      <c r="E9" s="17">
        <f t="shared" si="0"/>
        <v>36180</v>
      </c>
      <c r="F9" s="17">
        <f t="shared" si="0"/>
        <v>46316</v>
      </c>
      <c r="G9" s="17">
        <f t="shared" si="0"/>
        <v>19092</v>
      </c>
      <c r="H9" s="17">
        <f>B9*100/$B9</f>
        <v>100</v>
      </c>
      <c r="I9" s="104">
        <f t="shared" ref="I9:M9" si="1">C9*100/$B9</f>
        <v>11.35275796513274</v>
      </c>
      <c r="J9" s="104">
        <f t="shared" si="1"/>
        <v>20.161257702212573</v>
      </c>
      <c r="K9" s="104">
        <f t="shared" si="1"/>
        <v>24.39090161392533</v>
      </c>
      <c r="L9" s="104">
        <f t="shared" si="1"/>
        <v>31.224129329755822</v>
      </c>
      <c r="M9" s="104">
        <f t="shared" si="1"/>
        <v>12.870953388973533</v>
      </c>
    </row>
    <row r="10" spans="1:13" ht="14.5" customHeight="1">
      <c r="A10" s="18" t="s">
        <v>19</v>
      </c>
      <c r="B10" s="20">
        <f>SUM(B11:B20)</f>
        <v>111254</v>
      </c>
      <c r="C10" s="20">
        <f t="shared" ref="C10:G10" si="2">SUM(C11:C20)</f>
        <v>14801</v>
      </c>
      <c r="D10" s="20">
        <f t="shared" si="2"/>
        <v>25726</v>
      </c>
      <c r="E10" s="20">
        <f t="shared" si="2"/>
        <v>27396</v>
      </c>
      <c r="F10" s="20">
        <f t="shared" si="2"/>
        <v>31958</v>
      </c>
      <c r="G10" s="20">
        <f t="shared" si="2"/>
        <v>11373</v>
      </c>
      <c r="H10" s="20">
        <f t="shared" ref="H10:H27" si="3">B10*100/$B10</f>
        <v>100</v>
      </c>
      <c r="I10" s="106">
        <f t="shared" ref="I10:I27" si="4">C10*100/$B10</f>
        <v>13.303791324356878</v>
      </c>
      <c r="J10" s="106">
        <f t="shared" ref="J10:J27" si="5">D10*100/$B10</f>
        <v>23.123662969421325</v>
      </c>
      <c r="K10" s="106">
        <f t="shared" ref="K10:K27" si="6">E10*100/$B10</f>
        <v>24.624732593884264</v>
      </c>
      <c r="L10" s="106">
        <f t="shared" ref="L10:L27" si="7">F10*100/$B10</f>
        <v>28.725259316518958</v>
      </c>
      <c r="M10" s="106">
        <f t="shared" ref="M10:M27" si="8">G10*100/$B10</f>
        <v>10.222553795818577</v>
      </c>
    </row>
    <row r="11" spans="1:13" ht="14.5" customHeight="1">
      <c r="A11" s="39" t="s">
        <v>3</v>
      </c>
      <c r="B11" s="11">
        <f t="shared" ref="B11:B20" si="9">SUM(C11:G11)</f>
        <v>3208</v>
      </c>
      <c r="C11" s="17">
        <v>261</v>
      </c>
      <c r="D11" s="17">
        <v>648</v>
      </c>
      <c r="E11" s="17">
        <v>942</v>
      </c>
      <c r="F11" s="17">
        <v>1000</v>
      </c>
      <c r="G11" s="17">
        <v>357</v>
      </c>
      <c r="H11" s="11">
        <f t="shared" si="3"/>
        <v>100</v>
      </c>
      <c r="I11" s="104">
        <f t="shared" si="4"/>
        <v>8.1359102244389021</v>
      </c>
      <c r="J11" s="104">
        <f t="shared" si="5"/>
        <v>20.199501246882793</v>
      </c>
      <c r="K11" s="104">
        <f t="shared" si="6"/>
        <v>29.364089775561098</v>
      </c>
      <c r="L11" s="104">
        <f t="shared" si="7"/>
        <v>31.172069825436409</v>
      </c>
      <c r="M11" s="104">
        <f t="shared" si="8"/>
        <v>11.128428927680797</v>
      </c>
    </row>
    <row r="12" spans="1:13" ht="14.5" customHeight="1">
      <c r="A12" s="40" t="s">
        <v>4</v>
      </c>
      <c r="B12" s="20">
        <f t="shared" si="9"/>
        <v>53</v>
      </c>
      <c r="C12" s="19">
        <v>4</v>
      </c>
      <c r="D12" s="19">
        <v>8</v>
      </c>
      <c r="E12" s="19">
        <v>9</v>
      </c>
      <c r="F12" s="19">
        <v>18</v>
      </c>
      <c r="G12" s="19">
        <v>14</v>
      </c>
      <c r="H12" s="20">
        <f t="shared" si="3"/>
        <v>100</v>
      </c>
      <c r="I12" s="105">
        <f t="shared" si="4"/>
        <v>7.5471698113207548</v>
      </c>
      <c r="J12" s="105">
        <f t="shared" si="5"/>
        <v>15.09433962264151</v>
      </c>
      <c r="K12" s="105">
        <f t="shared" si="6"/>
        <v>16.981132075471699</v>
      </c>
      <c r="L12" s="105">
        <f t="shared" si="7"/>
        <v>33.962264150943398</v>
      </c>
      <c r="M12" s="105">
        <f t="shared" si="8"/>
        <v>26.415094339622641</v>
      </c>
    </row>
    <row r="13" spans="1:13" ht="14.5" customHeight="1">
      <c r="A13" s="39" t="s">
        <v>5</v>
      </c>
      <c r="B13" s="11">
        <f t="shared" si="9"/>
        <v>11453</v>
      </c>
      <c r="C13" s="17">
        <v>1064</v>
      </c>
      <c r="D13" s="17">
        <v>2269</v>
      </c>
      <c r="E13" s="17">
        <v>3047</v>
      </c>
      <c r="F13" s="17">
        <v>3699</v>
      </c>
      <c r="G13" s="17">
        <v>1374</v>
      </c>
      <c r="H13" s="11">
        <f t="shared" si="3"/>
        <v>100</v>
      </c>
      <c r="I13" s="104">
        <f t="shared" si="4"/>
        <v>9.2901423207893128</v>
      </c>
      <c r="J13" s="104">
        <f t="shared" si="5"/>
        <v>19.811403125818561</v>
      </c>
      <c r="K13" s="104">
        <f t="shared" si="6"/>
        <v>26.604383131057364</v>
      </c>
      <c r="L13" s="104">
        <f t="shared" si="7"/>
        <v>32.297214703571115</v>
      </c>
      <c r="M13" s="104">
        <f t="shared" si="8"/>
        <v>11.996856718763643</v>
      </c>
    </row>
    <row r="14" spans="1:13" ht="14.5" customHeight="1">
      <c r="A14" s="40" t="s">
        <v>6</v>
      </c>
      <c r="B14" s="20">
        <f t="shared" si="9"/>
        <v>1499</v>
      </c>
      <c r="C14" s="19">
        <v>215</v>
      </c>
      <c r="D14" s="19">
        <v>246</v>
      </c>
      <c r="E14" s="19">
        <v>281</v>
      </c>
      <c r="F14" s="19">
        <v>454</v>
      </c>
      <c r="G14" s="19">
        <v>303</v>
      </c>
      <c r="H14" s="20">
        <f t="shared" si="3"/>
        <v>100</v>
      </c>
      <c r="I14" s="105">
        <f t="shared" si="4"/>
        <v>14.342895263509005</v>
      </c>
      <c r="J14" s="105">
        <f t="shared" si="5"/>
        <v>16.410940627084724</v>
      </c>
      <c r="K14" s="105">
        <f t="shared" si="6"/>
        <v>18.745830553702469</v>
      </c>
      <c r="L14" s="105">
        <f t="shared" si="7"/>
        <v>30.286857905270182</v>
      </c>
      <c r="M14" s="105">
        <f t="shared" si="8"/>
        <v>20.213475650433622</v>
      </c>
    </row>
    <row r="15" spans="1:13" ht="14.5" customHeight="1">
      <c r="A15" s="39" t="s">
        <v>7</v>
      </c>
      <c r="B15" s="11">
        <f t="shared" si="9"/>
        <v>23929</v>
      </c>
      <c r="C15" s="17">
        <v>2597</v>
      </c>
      <c r="D15" s="17">
        <v>5682</v>
      </c>
      <c r="E15" s="17">
        <v>6142</v>
      </c>
      <c r="F15" s="17">
        <v>7053</v>
      </c>
      <c r="G15" s="17">
        <v>2455</v>
      </c>
      <c r="H15" s="11">
        <f t="shared" si="3"/>
        <v>100</v>
      </c>
      <c r="I15" s="104">
        <f t="shared" si="4"/>
        <v>10.852939947344227</v>
      </c>
      <c r="J15" s="104">
        <f t="shared" si="5"/>
        <v>23.745246353796649</v>
      </c>
      <c r="K15" s="104">
        <f t="shared" si="6"/>
        <v>25.667599983283882</v>
      </c>
      <c r="L15" s="104">
        <f t="shared" si="7"/>
        <v>29.474695975594468</v>
      </c>
      <c r="M15" s="104">
        <f t="shared" si="8"/>
        <v>10.259517739980776</v>
      </c>
    </row>
    <row r="16" spans="1:13" ht="14.5" customHeight="1">
      <c r="A16" s="40" t="s">
        <v>8</v>
      </c>
      <c r="B16" s="20">
        <f t="shared" si="9"/>
        <v>16234</v>
      </c>
      <c r="C16" s="19">
        <v>1833</v>
      </c>
      <c r="D16" s="19">
        <v>3618</v>
      </c>
      <c r="E16" s="19">
        <v>3962</v>
      </c>
      <c r="F16" s="19">
        <v>5082</v>
      </c>
      <c r="G16" s="19">
        <v>1739</v>
      </c>
      <c r="H16" s="20">
        <f t="shared" si="3"/>
        <v>100</v>
      </c>
      <c r="I16" s="105">
        <f t="shared" si="4"/>
        <v>11.291117407909326</v>
      </c>
      <c r="J16" s="105">
        <f t="shared" si="5"/>
        <v>22.286559073549341</v>
      </c>
      <c r="K16" s="105">
        <f t="shared" si="6"/>
        <v>24.405568559812739</v>
      </c>
      <c r="L16" s="105">
        <f t="shared" si="7"/>
        <v>31.304669212763336</v>
      </c>
      <c r="M16" s="105">
        <f t="shared" si="8"/>
        <v>10.712085745965258</v>
      </c>
    </row>
    <row r="17" spans="1:13" ht="14.5" customHeight="1">
      <c r="A17" s="39" t="s">
        <v>9</v>
      </c>
      <c r="B17" s="11">
        <f t="shared" si="9"/>
        <v>10092</v>
      </c>
      <c r="C17" s="17">
        <v>1230</v>
      </c>
      <c r="D17" s="17">
        <v>2387</v>
      </c>
      <c r="E17" s="17">
        <v>2495</v>
      </c>
      <c r="F17" s="17">
        <v>2943</v>
      </c>
      <c r="G17" s="17">
        <v>1037</v>
      </c>
      <c r="H17" s="11">
        <f t="shared" si="3"/>
        <v>100</v>
      </c>
      <c r="I17" s="104">
        <f t="shared" si="4"/>
        <v>12.187871581450654</v>
      </c>
      <c r="J17" s="104">
        <f t="shared" si="5"/>
        <v>23.652397938961553</v>
      </c>
      <c r="K17" s="104">
        <f t="shared" si="6"/>
        <v>24.722552516845028</v>
      </c>
      <c r="L17" s="104">
        <f t="shared" si="7"/>
        <v>29.161712247324612</v>
      </c>
      <c r="M17" s="104">
        <f t="shared" si="8"/>
        <v>10.275465715418154</v>
      </c>
    </row>
    <row r="18" spans="1:13" ht="14.5" customHeight="1">
      <c r="A18" s="40" t="s">
        <v>10</v>
      </c>
      <c r="B18" s="20">
        <f t="shared" si="9"/>
        <v>24521</v>
      </c>
      <c r="C18" s="19">
        <v>4017</v>
      </c>
      <c r="D18" s="19">
        <v>5727</v>
      </c>
      <c r="E18" s="19">
        <v>5769</v>
      </c>
      <c r="F18" s="19">
        <v>6632</v>
      </c>
      <c r="G18" s="19">
        <v>2376</v>
      </c>
      <c r="H18" s="20">
        <f t="shared" si="3"/>
        <v>100</v>
      </c>
      <c r="I18" s="105">
        <f t="shared" si="4"/>
        <v>16.381876758696627</v>
      </c>
      <c r="J18" s="105">
        <f t="shared" si="5"/>
        <v>23.355491211614535</v>
      </c>
      <c r="K18" s="105">
        <f t="shared" si="6"/>
        <v>23.526772970107256</v>
      </c>
      <c r="L18" s="105">
        <f t="shared" si="7"/>
        <v>27.046205293421966</v>
      </c>
      <c r="M18" s="105">
        <f t="shared" si="8"/>
        <v>9.6896537661596192</v>
      </c>
    </row>
    <row r="19" spans="1:13" ht="14.5" customHeight="1">
      <c r="A19" s="39" t="s">
        <v>11</v>
      </c>
      <c r="B19" s="11">
        <f t="shared" si="9"/>
        <v>18868</v>
      </c>
      <c r="C19" s="17">
        <v>3383</v>
      </c>
      <c r="D19" s="17">
        <v>4816</v>
      </c>
      <c r="E19" s="17">
        <v>4405</v>
      </c>
      <c r="F19" s="17">
        <v>4699</v>
      </c>
      <c r="G19" s="17">
        <v>1565</v>
      </c>
      <c r="H19" s="11">
        <f t="shared" si="3"/>
        <v>100</v>
      </c>
      <c r="I19" s="104">
        <f t="shared" si="4"/>
        <v>17.929828280686877</v>
      </c>
      <c r="J19" s="104">
        <f t="shared" si="5"/>
        <v>25.524697901208395</v>
      </c>
      <c r="K19" s="104">
        <f t="shared" si="6"/>
        <v>23.346406614373542</v>
      </c>
      <c r="L19" s="104">
        <f t="shared" si="7"/>
        <v>24.904600381598474</v>
      </c>
      <c r="M19" s="104">
        <f t="shared" si="8"/>
        <v>8.294466822132712</v>
      </c>
    </row>
    <row r="20" spans="1:13" ht="14.5" customHeight="1">
      <c r="A20" s="40" t="s">
        <v>12</v>
      </c>
      <c r="B20" s="20">
        <f t="shared" si="9"/>
        <v>1397</v>
      </c>
      <c r="C20" s="19">
        <v>197</v>
      </c>
      <c r="D20" s="19">
        <v>325</v>
      </c>
      <c r="E20" s="19">
        <v>344</v>
      </c>
      <c r="F20" s="19">
        <v>378</v>
      </c>
      <c r="G20" s="19">
        <v>153</v>
      </c>
      <c r="H20" s="20">
        <f t="shared" si="3"/>
        <v>100</v>
      </c>
      <c r="I20" s="105">
        <f t="shared" si="4"/>
        <v>14.101646385110952</v>
      </c>
      <c r="J20" s="105">
        <f t="shared" si="5"/>
        <v>23.264137437365783</v>
      </c>
      <c r="K20" s="105">
        <f t="shared" si="6"/>
        <v>24.624194702934862</v>
      </c>
      <c r="L20" s="105">
        <f t="shared" si="7"/>
        <v>27.057981388690049</v>
      </c>
      <c r="M20" s="105">
        <f t="shared" si="8"/>
        <v>10.952040085898354</v>
      </c>
    </row>
    <row r="21" spans="1:13" ht="14.5" customHeight="1">
      <c r="A21" s="16" t="s">
        <v>41</v>
      </c>
      <c r="B21" s="11">
        <f>SUM(B22:B27)</f>
        <v>37080</v>
      </c>
      <c r="C21" s="11">
        <f t="shared" ref="C21:G21" si="10">SUM(C22:C27)</f>
        <v>2039</v>
      </c>
      <c r="D21" s="11">
        <f t="shared" si="10"/>
        <v>4180</v>
      </c>
      <c r="E21" s="11">
        <f t="shared" si="10"/>
        <v>8784</v>
      </c>
      <c r="F21" s="11">
        <f t="shared" si="10"/>
        <v>14358</v>
      </c>
      <c r="G21" s="11">
        <f t="shared" si="10"/>
        <v>7719</v>
      </c>
      <c r="H21" s="11">
        <f t="shared" si="3"/>
        <v>100</v>
      </c>
      <c r="I21" s="62">
        <f t="shared" si="4"/>
        <v>5.4989212513484356</v>
      </c>
      <c r="J21" s="62">
        <f t="shared" si="5"/>
        <v>11.272923408845738</v>
      </c>
      <c r="K21" s="62">
        <f t="shared" si="6"/>
        <v>23.689320388349515</v>
      </c>
      <c r="L21" s="62">
        <f t="shared" si="7"/>
        <v>38.721682847896439</v>
      </c>
      <c r="M21" s="62">
        <f t="shared" si="8"/>
        <v>20.81715210355987</v>
      </c>
    </row>
    <row r="22" spans="1:13" ht="14.5" customHeight="1">
      <c r="A22" s="40" t="s">
        <v>13</v>
      </c>
      <c r="B22" s="20">
        <f t="shared" ref="B22:B27" si="11">SUM(C22:G22)</f>
        <v>4777</v>
      </c>
      <c r="C22" s="19">
        <v>130</v>
      </c>
      <c r="D22" s="19">
        <v>306</v>
      </c>
      <c r="E22" s="19">
        <v>1310</v>
      </c>
      <c r="F22" s="19">
        <v>2126</v>
      </c>
      <c r="G22" s="19">
        <v>905</v>
      </c>
      <c r="H22" s="20">
        <f t="shared" si="3"/>
        <v>100</v>
      </c>
      <c r="I22" s="105">
        <f t="shared" si="4"/>
        <v>2.7213732468076199</v>
      </c>
      <c r="J22" s="105">
        <f t="shared" si="5"/>
        <v>6.4056939501779357</v>
      </c>
      <c r="K22" s="105">
        <f t="shared" si="6"/>
        <v>27.423068871676783</v>
      </c>
      <c r="L22" s="105">
        <f t="shared" si="7"/>
        <v>44.504919405484614</v>
      </c>
      <c r="M22" s="105">
        <f t="shared" si="8"/>
        <v>18.944944525853046</v>
      </c>
    </row>
    <row r="23" spans="1:13" ht="14.5" customHeight="1">
      <c r="A23" s="39" t="s">
        <v>14</v>
      </c>
      <c r="B23" s="11">
        <f t="shared" si="11"/>
        <v>8354</v>
      </c>
      <c r="C23" s="17">
        <v>462</v>
      </c>
      <c r="D23" s="17">
        <v>1108</v>
      </c>
      <c r="E23" s="17">
        <v>1928</v>
      </c>
      <c r="F23" s="17">
        <v>3146</v>
      </c>
      <c r="G23" s="17">
        <v>1710</v>
      </c>
      <c r="H23" s="11">
        <f t="shared" si="3"/>
        <v>100</v>
      </c>
      <c r="I23" s="104">
        <f t="shared" si="4"/>
        <v>5.5302848934642084</v>
      </c>
      <c r="J23" s="104">
        <f t="shared" si="5"/>
        <v>13.263107493416328</v>
      </c>
      <c r="K23" s="104">
        <f t="shared" si="6"/>
        <v>23.078764663634189</v>
      </c>
      <c r="L23" s="104">
        <f t="shared" si="7"/>
        <v>37.658606655494374</v>
      </c>
      <c r="M23" s="104">
        <f t="shared" si="8"/>
        <v>20.469236293990903</v>
      </c>
    </row>
    <row r="24" spans="1:13" ht="14.5" customHeight="1">
      <c r="A24" s="40" t="s">
        <v>15</v>
      </c>
      <c r="B24" s="20">
        <f t="shared" si="11"/>
        <v>1592</v>
      </c>
      <c r="C24" s="19">
        <v>57</v>
      </c>
      <c r="D24" s="19">
        <v>145</v>
      </c>
      <c r="E24" s="19">
        <v>332</v>
      </c>
      <c r="F24" s="19">
        <v>630</v>
      </c>
      <c r="G24" s="19">
        <v>428</v>
      </c>
      <c r="H24" s="20">
        <f t="shared" si="3"/>
        <v>100</v>
      </c>
      <c r="I24" s="105">
        <f t="shared" si="4"/>
        <v>3.5804020100502512</v>
      </c>
      <c r="J24" s="105">
        <f t="shared" si="5"/>
        <v>9.108040201005025</v>
      </c>
      <c r="K24" s="105">
        <f t="shared" si="6"/>
        <v>20.854271356783919</v>
      </c>
      <c r="L24" s="105">
        <f t="shared" si="7"/>
        <v>39.572864321608037</v>
      </c>
      <c r="M24" s="105">
        <f t="shared" si="8"/>
        <v>26.884422110552762</v>
      </c>
    </row>
    <row r="25" spans="1:13" ht="14.5" customHeight="1">
      <c r="A25" s="39" t="s">
        <v>16</v>
      </c>
      <c r="B25" s="11">
        <f t="shared" si="11"/>
        <v>11115</v>
      </c>
      <c r="C25" s="17">
        <v>708</v>
      </c>
      <c r="D25" s="17">
        <v>1450</v>
      </c>
      <c r="E25" s="17">
        <v>2776</v>
      </c>
      <c r="F25" s="17">
        <v>4023</v>
      </c>
      <c r="G25" s="17">
        <v>2158</v>
      </c>
      <c r="H25" s="11">
        <f t="shared" si="3"/>
        <v>100</v>
      </c>
      <c r="I25" s="104">
        <f t="shared" si="4"/>
        <v>6.3697705802968958</v>
      </c>
      <c r="J25" s="104">
        <f t="shared" si="5"/>
        <v>13.045434098065677</v>
      </c>
      <c r="K25" s="104">
        <f t="shared" si="6"/>
        <v>24.975258659469187</v>
      </c>
      <c r="L25" s="104">
        <f t="shared" si="7"/>
        <v>36.194331983805668</v>
      </c>
      <c r="M25" s="104">
        <f t="shared" si="8"/>
        <v>19.415204678362574</v>
      </c>
    </row>
    <row r="26" spans="1:13" ht="14.5" customHeight="1">
      <c r="A26" s="40" t="s">
        <v>17</v>
      </c>
      <c r="B26" s="20">
        <f t="shared" si="11"/>
        <v>7270</v>
      </c>
      <c r="C26" s="19">
        <v>341</v>
      </c>
      <c r="D26" s="19">
        <v>650</v>
      </c>
      <c r="E26" s="19">
        <v>1597</v>
      </c>
      <c r="F26" s="19">
        <v>2942</v>
      </c>
      <c r="G26" s="19">
        <v>1740</v>
      </c>
      <c r="H26" s="20">
        <f t="shared" si="3"/>
        <v>100</v>
      </c>
      <c r="I26" s="105">
        <f t="shared" si="4"/>
        <v>4.69050894085282</v>
      </c>
      <c r="J26" s="105">
        <f t="shared" si="5"/>
        <v>8.9408528198074286</v>
      </c>
      <c r="K26" s="105">
        <f t="shared" si="6"/>
        <v>21.966987620357635</v>
      </c>
      <c r="L26" s="105">
        <f t="shared" si="7"/>
        <v>40.467675378266847</v>
      </c>
      <c r="M26" s="105">
        <f t="shared" si="8"/>
        <v>23.933975240715267</v>
      </c>
    </row>
    <row r="27" spans="1:13" ht="14.5" customHeight="1">
      <c r="A27" s="39" t="s">
        <v>18</v>
      </c>
      <c r="B27" s="11">
        <f t="shared" si="11"/>
        <v>3972</v>
      </c>
      <c r="C27" s="17">
        <v>341</v>
      </c>
      <c r="D27" s="17">
        <v>521</v>
      </c>
      <c r="E27" s="17">
        <v>841</v>
      </c>
      <c r="F27" s="17">
        <v>1491</v>
      </c>
      <c r="G27" s="17">
        <v>778</v>
      </c>
      <c r="H27" s="11">
        <f t="shared" si="3"/>
        <v>100</v>
      </c>
      <c r="I27" s="104">
        <f t="shared" si="4"/>
        <v>8.5850956696878153</v>
      </c>
      <c r="J27" s="104">
        <f t="shared" si="5"/>
        <v>13.116817724068479</v>
      </c>
      <c r="K27" s="104">
        <f t="shared" si="6"/>
        <v>21.173212487411885</v>
      </c>
      <c r="L27" s="104">
        <f t="shared" si="7"/>
        <v>37.537764350453173</v>
      </c>
      <c r="M27" s="104">
        <f t="shared" si="8"/>
        <v>19.587109768378649</v>
      </c>
    </row>
    <row r="28" spans="1:13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B47+B46+B45+B44+B43+B42+B40+B39+B38+B37+B36+B35+B34+B33+B32+B31</f>
        <v>187936</v>
      </c>
      <c r="C29" s="17">
        <f t="shared" ref="C29:G29" si="12">C47+C46+C45+C44+C43+C42+C40+C39+C38+C37+C36+C35+C34+C33+C32+C31</f>
        <v>21820</v>
      </c>
      <c r="D29" s="17">
        <f t="shared" si="12"/>
        <v>42410</v>
      </c>
      <c r="E29" s="17">
        <f t="shared" si="12"/>
        <v>41567</v>
      </c>
      <c r="F29" s="17">
        <f t="shared" si="12"/>
        <v>50485</v>
      </c>
      <c r="G29" s="17">
        <f t="shared" si="12"/>
        <v>31654</v>
      </c>
      <c r="H29" s="17">
        <f>B29*100/$B29</f>
        <v>100</v>
      </c>
      <c r="I29" s="104">
        <f t="shared" ref="I29:I47" si="13">C29*100/$B29</f>
        <v>11.610335433339008</v>
      </c>
      <c r="J29" s="104">
        <f t="shared" ref="J29:J47" si="14">D29*100/$B29</f>
        <v>22.566192746466882</v>
      </c>
      <c r="K29" s="104">
        <f t="shared" ref="K29:K47" si="15">E29*100/$B29</f>
        <v>22.117635790907542</v>
      </c>
      <c r="L29" s="104">
        <f t="shared" ref="L29:L47" si="16">F29*100/$B29</f>
        <v>26.862868210454621</v>
      </c>
      <c r="M29" s="104">
        <f t="shared" ref="M29:M47" si="17">G29*100/$B29</f>
        <v>16.842967818831944</v>
      </c>
    </row>
    <row r="30" spans="1:13" ht="14.5" customHeight="1">
      <c r="A30" s="18" t="s">
        <v>19</v>
      </c>
      <c r="B30" s="20">
        <f>SUM(B31:B40)</f>
        <v>145290</v>
      </c>
      <c r="C30" s="20">
        <f t="shared" ref="C30:G30" si="18">SUM(C31:C40)</f>
        <v>19439</v>
      </c>
      <c r="D30" s="20">
        <f t="shared" si="18"/>
        <v>33875</v>
      </c>
      <c r="E30" s="20">
        <f t="shared" si="18"/>
        <v>34318</v>
      </c>
      <c r="F30" s="20">
        <f t="shared" si="18"/>
        <v>36347</v>
      </c>
      <c r="G30" s="20">
        <f t="shared" si="18"/>
        <v>21311</v>
      </c>
      <c r="H30" s="20">
        <f t="shared" ref="H30:H47" si="19">B30*100/$B30</f>
        <v>100</v>
      </c>
      <c r="I30" s="106">
        <f t="shared" si="13"/>
        <v>13.379448000550623</v>
      </c>
      <c r="J30" s="106">
        <f t="shared" si="14"/>
        <v>23.315438089338564</v>
      </c>
      <c r="K30" s="106">
        <f t="shared" si="15"/>
        <v>23.620345515864823</v>
      </c>
      <c r="L30" s="106">
        <f t="shared" si="16"/>
        <v>25.016862826071993</v>
      </c>
      <c r="M30" s="106">
        <f t="shared" si="17"/>
        <v>14.667905568173996</v>
      </c>
    </row>
    <row r="31" spans="1:13" ht="14.5" customHeight="1">
      <c r="A31" s="39" t="s">
        <v>3</v>
      </c>
      <c r="B31" s="11">
        <f t="shared" ref="B31:B40" si="20">SUM(C31:G31)</f>
        <v>4365</v>
      </c>
      <c r="C31" s="17">
        <v>420</v>
      </c>
      <c r="D31" s="17">
        <v>902</v>
      </c>
      <c r="E31" s="17">
        <v>1134</v>
      </c>
      <c r="F31" s="17">
        <v>1268</v>
      </c>
      <c r="G31" s="17">
        <v>641</v>
      </c>
      <c r="H31" s="11">
        <f t="shared" si="19"/>
        <v>100</v>
      </c>
      <c r="I31" s="104">
        <f t="shared" si="13"/>
        <v>9.6219931271477659</v>
      </c>
      <c r="J31" s="104">
        <f t="shared" si="14"/>
        <v>20.664375715922109</v>
      </c>
      <c r="K31" s="104">
        <f t="shared" si="15"/>
        <v>25.979381443298969</v>
      </c>
      <c r="L31" s="104">
        <f t="shared" si="16"/>
        <v>29.049255441008018</v>
      </c>
      <c r="M31" s="104">
        <f t="shared" si="17"/>
        <v>14.684994272623138</v>
      </c>
    </row>
    <row r="32" spans="1:13" ht="14.5" customHeight="1">
      <c r="A32" s="40" t="s">
        <v>4</v>
      </c>
      <c r="B32" s="20">
        <f t="shared" si="20"/>
        <v>88</v>
      </c>
      <c r="C32" s="19">
        <v>4</v>
      </c>
      <c r="D32" s="19">
        <v>25</v>
      </c>
      <c r="E32" s="19">
        <v>19</v>
      </c>
      <c r="F32" s="19">
        <v>21</v>
      </c>
      <c r="G32" s="19">
        <v>19</v>
      </c>
      <c r="H32" s="20">
        <f t="shared" si="19"/>
        <v>100</v>
      </c>
      <c r="I32" s="105">
        <f t="shared" si="13"/>
        <v>4.5454545454545459</v>
      </c>
      <c r="J32" s="105">
        <f t="shared" si="14"/>
        <v>28.40909090909091</v>
      </c>
      <c r="K32" s="105">
        <f t="shared" si="15"/>
        <v>21.59090909090909</v>
      </c>
      <c r="L32" s="105">
        <f t="shared" si="16"/>
        <v>23.863636363636363</v>
      </c>
      <c r="M32" s="105">
        <f t="shared" si="17"/>
        <v>21.59090909090909</v>
      </c>
    </row>
    <row r="33" spans="1:13" ht="14.5" customHeight="1">
      <c r="A33" s="39" t="s">
        <v>5</v>
      </c>
      <c r="B33" s="11">
        <f t="shared" si="20"/>
        <v>14351</v>
      </c>
      <c r="C33" s="17">
        <v>1559</v>
      </c>
      <c r="D33" s="17">
        <v>3032</v>
      </c>
      <c r="E33" s="17">
        <v>3309</v>
      </c>
      <c r="F33" s="17">
        <v>4089</v>
      </c>
      <c r="G33" s="17">
        <v>2362</v>
      </c>
      <c r="H33" s="11">
        <f t="shared" si="19"/>
        <v>100</v>
      </c>
      <c r="I33" s="104">
        <f t="shared" si="13"/>
        <v>10.863354470071773</v>
      </c>
      <c r="J33" s="104">
        <f t="shared" si="14"/>
        <v>21.127447564629641</v>
      </c>
      <c r="K33" s="104">
        <f t="shared" si="15"/>
        <v>23.057626646226744</v>
      </c>
      <c r="L33" s="104">
        <f t="shared" si="16"/>
        <v>28.492787959027247</v>
      </c>
      <c r="M33" s="104">
        <f t="shared" si="17"/>
        <v>16.458783360044595</v>
      </c>
    </row>
    <row r="34" spans="1:13" ht="14.5" customHeight="1">
      <c r="A34" s="40" t="s">
        <v>6</v>
      </c>
      <c r="B34" s="20">
        <f t="shared" si="20"/>
        <v>1600</v>
      </c>
      <c r="C34" s="19">
        <v>133</v>
      </c>
      <c r="D34" s="19">
        <v>387</v>
      </c>
      <c r="E34" s="19">
        <v>272</v>
      </c>
      <c r="F34" s="19">
        <v>470</v>
      </c>
      <c r="G34" s="19">
        <v>338</v>
      </c>
      <c r="H34" s="20">
        <f t="shared" si="19"/>
        <v>100</v>
      </c>
      <c r="I34" s="105">
        <f t="shared" si="13"/>
        <v>8.3125</v>
      </c>
      <c r="J34" s="105">
        <f t="shared" si="14"/>
        <v>24.1875</v>
      </c>
      <c r="K34" s="105">
        <f t="shared" si="15"/>
        <v>17</v>
      </c>
      <c r="L34" s="105">
        <f t="shared" si="16"/>
        <v>29.375</v>
      </c>
      <c r="M34" s="105">
        <f t="shared" si="17"/>
        <v>21.125</v>
      </c>
    </row>
    <row r="35" spans="1:13" ht="14.5" customHeight="1">
      <c r="A35" s="39" t="s">
        <v>7</v>
      </c>
      <c r="B35" s="11">
        <f t="shared" si="20"/>
        <v>30022</v>
      </c>
      <c r="C35" s="17">
        <v>3404</v>
      </c>
      <c r="D35" s="17">
        <v>6955</v>
      </c>
      <c r="E35" s="17">
        <v>7434</v>
      </c>
      <c r="F35" s="17">
        <v>7717</v>
      </c>
      <c r="G35" s="17">
        <v>4512</v>
      </c>
      <c r="H35" s="11">
        <f t="shared" si="19"/>
        <v>100</v>
      </c>
      <c r="I35" s="104">
        <f t="shared" si="13"/>
        <v>11.338351875291453</v>
      </c>
      <c r="J35" s="104">
        <f t="shared" si="14"/>
        <v>23.166344680567583</v>
      </c>
      <c r="K35" s="104">
        <f t="shared" si="15"/>
        <v>24.761841316367995</v>
      </c>
      <c r="L35" s="104">
        <f t="shared" si="16"/>
        <v>25.704483378855507</v>
      </c>
      <c r="M35" s="104">
        <f t="shared" si="17"/>
        <v>15.02897874891746</v>
      </c>
    </row>
    <row r="36" spans="1:13" ht="14.5" customHeight="1">
      <c r="A36" s="40" t="s">
        <v>8</v>
      </c>
      <c r="B36" s="20">
        <f t="shared" si="20"/>
        <v>19982</v>
      </c>
      <c r="C36" s="19">
        <v>2063</v>
      </c>
      <c r="D36" s="19">
        <v>4627</v>
      </c>
      <c r="E36" s="19">
        <v>4669</v>
      </c>
      <c r="F36" s="19">
        <v>5488</v>
      </c>
      <c r="G36" s="19">
        <v>3135</v>
      </c>
      <c r="H36" s="20">
        <f t="shared" si="19"/>
        <v>100</v>
      </c>
      <c r="I36" s="105">
        <f t="shared" si="13"/>
        <v>10.324291862676409</v>
      </c>
      <c r="J36" s="105">
        <f t="shared" si="14"/>
        <v>23.155840256230608</v>
      </c>
      <c r="K36" s="105">
        <f t="shared" si="15"/>
        <v>23.366029426483834</v>
      </c>
      <c r="L36" s="105">
        <f t="shared" si="16"/>
        <v>27.464718246421779</v>
      </c>
      <c r="M36" s="105">
        <f t="shared" si="17"/>
        <v>15.689120208187369</v>
      </c>
    </row>
    <row r="37" spans="1:13" ht="14.5" customHeight="1">
      <c r="A37" s="39" t="s">
        <v>9</v>
      </c>
      <c r="B37" s="11">
        <f t="shared" si="20"/>
        <v>13274</v>
      </c>
      <c r="C37" s="17">
        <v>1620</v>
      </c>
      <c r="D37" s="17">
        <v>3144</v>
      </c>
      <c r="E37" s="17">
        <v>3385</v>
      </c>
      <c r="F37" s="17">
        <v>3185</v>
      </c>
      <c r="G37" s="17">
        <v>1940</v>
      </c>
      <c r="H37" s="11">
        <f t="shared" si="19"/>
        <v>100</v>
      </c>
      <c r="I37" s="104">
        <f t="shared" si="13"/>
        <v>12.204309175832455</v>
      </c>
      <c r="J37" s="104">
        <f t="shared" si="14"/>
        <v>23.685400030134097</v>
      </c>
      <c r="K37" s="104">
        <f t="shared" si="15"/>
        <v>25.500979358143741</v>
      </c>
      <c r="L37" s="104">
        <f t="shared" si="16"/>
        <v>23.994274521621215</v>
      </c>
      <c r="M37" s="104">
        <f t="shared" si="17"/>
        <v>14.615036914268495</v>
      </c>
    </row>
    <row r="38" spans="1:13" ht="14.5" customHeight="1">
      <c r="A38" s="40" t="s">
        <v>10</v>
      </c>
      <c r="B38" s="20">
        <f t="shared" si="20"/>
        <v>35068</v>
      </c>
      <c r="C38" s="19">
        <v>5909</v>
      </c>
      <c r="D38" s="19">
        <v>8370</v>
      </c>
      <c r="E38" s="19">
        <v>7683</v>
      </c>
      <c r="F38" s="19">
        <v>8434</v>
      </c>
      <c r="G38" s="19">
        <v>4672</v>
      </c>
      <c r="H38" s="20">
        <f t="shared" si="19"/>
        <v>100</v>
      </c>
      <c r="I38" s="105">
        <f t="shared" si="13"/>
        <v>16.850119767309227</v>
      </c>
      <c r="J38" s="105">
        <f t="shared" si="14"/>
        <v>23.867913767537356</v>
      </c>
      <c r="K38" s="105">
        <f t="shared" si="15"/>
        <v>21.908862780882856</v>
      </c>
      <c r="L38" s="105">
        <f t="shared" si="16"/>
        <v>24.050416333979697</v>
      </c>
      <c r="M38" s="105">
        <f t="shared" si="17"/>
        <v>13.322687350290863</v>
      </c>
    </row>
    <row r="39" spans="1:13" ht="14.5" customHeight="1">
      <c r="A39" s="39" t="s">
        <v>11</v>
      </c>
      <c r="B39" s="11">
        <f t="shared" si="20"/>
        <v>24680</v>
      </c>
      <c r="C39" s="17">
        <v>4062</v>
      </c>
      <c r="D39" s="17">
        <v>5984</v>
      </c>
      <c r="E39" s="17">
        <v>5962</v>
      </c>
      <c r="F39" s="17">
        <v>5254</v>
      </c>
      <c r="G39" s="17">
        <v>3418</v>
      </c>
      <c r="H39" s="11">
        <f t="shared" si="19"/>
        <v>100</v>
      </c>
      <c r="I39" s="104">
        <f t="shared" si="13"/>
        <v>16.458670988654781</v>
      </c>
      <c r="J39" s="104">
        <f t="shared" si="14"/>
        <v>24.246353322528364</v>
      </c>
      <c r="K39" s="104">
        <f t="shared" si="15"/>
        <v>24.157212317666126</v>
      </c>
      <c r="L39" s="104">
        <f t="shared" si="16"/>
        <v>21.288492706645055</v>
      </c>
      <c r="M39" s="104">
        <f t="shared" si="17"/>
        <v>13.849270664505672</v>
      </c>
    </row>
    <row r="40" spans="1:13" ht="14.5" customHeight="1">
      <c r="A40" s="40" t="s">
        <v>12</v>
      </c>
      <c r="B40" s="20">
        <f t="shared" si="20"/>
        <v>1860</v>
      </c>
      <c r="C40" s="19">
        <v>265</v>
      </c>
      <c r="D40" s="19">
        <v>449</v>
      </c>
      <c r="E40" s="19">
        <v>451</v>
      </c>
      <c r="F40" s="19">
        <v>421</v>
      </c>
      <c r="G40" s="19">
        <v>274</v>
      </c>
      <c r="H40" s="20">
        <f t="shared" si="19"/>
        <v>100</v>
      </c>
      <c r="I40" s="105">
        <f t="shared" si="13"/>
        <v>14.24731182795699</v>
      </c>
      <c r="J40" s="105">
        <f t="shared" si="14"/>
        <v>24.13978494623656</v>
      </c>
      <c r="K40" s="105">
        <f t="shared" si="15"/>
        <v>24.247311827956988</v>
      </c>
      <c r="L40" s="105">
        <f t="shared" si="16"/>
        <v>22.634408602150536</v>
      </c>
      <c r="M40" s="105">
        <f t="shared" si="17"/>
        <v>14.731182795698924</v>
      </c>
    </row>
    <row r="41" spans="1:13" ht="14.5" customHeight="1">
      <c r="A41" s="16" t="s">
        <v>41</v>
      </c>
      <c r="B41" s="11">
        <f>SUM(B42:B47)</f>
        <v>42646</v>
      </c>
      <c r="C41" s="11">
        <f t="shared" ref="C41:G41" si="21">SUM(C42:C47)</f>
        <v>2381</v>
      </c>
      <c r="D41" s="11">
        <f t="shared" si="21"/>
        <v>8535</v>
      </c>
      <c r="E41" s="11">
        <f t="shared" si="21"/>
        <v>7249</v>
      </c>
      <c r="F41" s="11">
        <f t="shared" si="21"/>
        <v>14138</v>
      </c>
      <c r="G41" s="11">
        <f t="shared" si="21"/>
        <v>10343</v>
      </c>
      <c r="H41" s="11">
        <f t="shared" si="19"/>
        <v>100</v>
      </c>
      <c r="I41" s="62">
        <f t="shared" si="13"/>
        <v>5.5831730994700557</v>
      </c>
      <c r="J41" s="62">
        <f t="shared" si="14"/>
        <v>20.013600337663554</v>
      </c>
      <c r="K41" s="62">
        <f t="shared" si="15"/>
        <v>16.998077193640668</v>
      </c>
      <c r="L41" s="62">
        <f t="shared" si="16"/>
        <v>33.151995497819257</v>
      </c>
      <c r="M41" s="62">
        <f t="shared" si="17"/>
        <v>24.253153871406461</v>
      </c>
    </row>
    <row r="42" spans="1:13" ht="14.5" customHeight="1">
      <c r="A42" s="40" t="s">
        <v>13</v>
      </c>
      <c r="B42" s="20">
        <f t="shared" ref="B42:B47" si="22">SUM(C42:G42)</f>
        <v>5686</v>
      </c>
      <c r="C42" s="19">
        <v>241</v>
      </c>
      <c r="D42" s="19">
        <v>964</v>
      </c>
      <c r="E42" s="19">
        <v>790</v>
      </c>
      <c r="F42" s="19">
        <v>2374</v>
      </c>
      <c r="G42" s="19">
        <v>1317</v>
      </c>
      <c r="H42" s="20">
        <f t="shared" si="19"/>
        <v>100</v>
      </c>
      <c r="I42" s="105">
        <f t="shared" si="13"/>
        <v>4.2384804783679213</v>
      </c>
      <c r="J42" s="105">
        <f t="shared" si="14"/>
        <v>16.953921913471685</v>
      </c>
      <c r="K42" s="105">
        <f t="shared" si="15"/>
        <v>13.893774182201899</v>
      </c>
      <c r="L42" s="105">
        <f t="shared" si="16"/>
        <v>41.751670770313048</v>
      </c>
      <c r="M42" s="105">
        <f t="shared" si="17"/>
        <v>23.162152655645446</v>
      </c>
    </row>
    <row r="43" spans="1:13" ht="14.5" customHeight="1">
      <c r="A43" s="39" t="s">
        <v>14</v>
      </c>
      <c r="B43" s="11">
        <f t="shared" si="22"/>
        <v>9527</v>
      </c>
      <c r="C43" s="17">
        <v>459</v>
      </c>
      <c r="D43" s="17">
        <v>1933</v>
      </c>
      <c r="E43" s="17">
        <v>1820</v>
      </c>
      <c r="F43" s="17">
        <v>3047</v>
      </c>
      <c r="G43" s="17">
        <v>2268</v>
      </c>
      <c r="H43" s="11">
        <f t="shared" si="19"/>
        <v>100</v>
      </c>
      <c r="I43" s="104">
        <f t="shared" si="13"/>
        <v>4.8178860081872577</v>
      </c>
      <c r="J43" s="104">
        <f t="shared" si="14"/>
        <v>20.289702949511913</v>
      </c>
      <c r="K43" s="104">
        <f t="shared" si="15"/>
        <v>19.103600293901543</v>
      </c>
      <c r="L43" s="104">
        <f t="shared" si="16"/>
        <v>31.982785766768131</v>
      </c>
      <c r="M43" s="104">
        <f t="shared" si="17"/>
        <v>23.806024981631154</v>
      </c>
    </row>
    <row r="44" spans="1:13" ht="14.5" customHeight="1">
      <c r="A44" s="40" t="s">
        <v>15</v>
      </c>
      <c r="B44" s="20">
        <f t="shared" si="22"/>
        <v>1558</v>
      </c>
      <c r="C44" s="19">
        <v>46</v>
      </c>
      <c r="D44" s="19">
        <v>251</v>
      </c>
      <c r="E44" s="19">
        <v>260</v>
      </c>
      <c r="F44" s="19">
        <v>570</v>
      </c>
      <c r="G44" s="19">
        <v>431</v>
      </c>
      <c r="H44" s="20">
        <f t="shared" si="19"/>
        <v>100</v>
      </c>
      <c r="I44" s="105">
        <f t="shared" si="13"/>
        <v>2.9525032092426189</v>
      </c>
      <c r="J44" s="105">
        <f t="shared" si="14"/>
        <v>16.110397946084724</v>
      </c>
      <c r="K44" s="105">
        <f t="shared" si="15"/>
        <v>16.688061617458281</v>
      </c>
      <c r="L44" s="105">
        <f t="shared" si="16"/>
        <v>36.585365853658537</v>
      </c>
      <c r="M44" s="105">
        <f t="shared" si="17"/>
        <v>27.663671373555839</v>
      </c>
    </row>
    <row r="45" spans="1:13" ht="14.5" customHeight="1">
      <c r="A45" s="39" t="s">
        <v>16</v>
      </c>
      <c r="B45" s="11">
        <f t="shared" si="22"/>
        <v>12773</v>
      </c>
      <c r="C45" s="17">
        <v>755</v>
      </c>
      <c r="D45" s="17">
        <v>2827</v>
      </c>
      <c r="E45" s="17">
        <v>2354</v>
      </c>
      <c r="F45" s="17">
        <v>3858</v>
      </c>
      <c r="G45" s="17">
        <v>2979</v>
      </c>
      <c r="H45" s="11">
        <f t="shared" si="19"/>
        <v>100</v>
      </c>
      <c r="I45" s="104">
        <f t="shared" si="13"/>
        <v>5.9109058169576452</v>
      </c>
      <c r="J45" s="104">
        <f t="shared" si="14"/>
        <v>22.132623502701009</v>
      </c>
      <c r="K45" s="104">
        <f t="shared" si="15"/>
        <v>18.429499725984499</v>
      </c>
      <c r="L45" s="104">
        <f t="shared" si="16"/>
        <v>30.20433727393721</v>
      </c>
      <c r="M45" s="104">
        <f t="shared" si="17"/>
        <v>23.322633680419635</v>
      </c>
    </row>
    <row r="46" spans="1:13" ht="14.5" customHeight="1">
      <c r="A46" s="40" t="s">
        <v>17</v>
      </c>
      <c r="B46" s="20">
        <f t="shared" si="22"/>
        <v>8354</v>
      </c>
      <c r="C46" s="19">
        <v>544</v>
      </c>
      <c r="D46" s="19">
        <v>1474</v>
      </c>
      <c r="E46" s="19">
        <v>1275</v>
      </c>
      <c r="F46" s="19">
        <v>2789</v>
      </c>
      <c r="G46" s="19">
        <v>2272</v>
      </c>
      <c r="H46" s="20">
        <f t="shared" si="19"/>
        <v>100</v>
      </c>
      <c r="I46" s="105">
        <f t="shared" si="13"/>
        <v>6.511850610485995</v>
      </c>
      <c r="J46" s="105">
        <f t="shared" si="14"/>
        <v>17.644242279147715</v>
      </c>
      <c r="K46" s="105">
        <f t="shared" si="15"/>
        <v>15.262149868326549</v>
      </c>
      <c r="L46" s="105">
        <f t="shared" si="16"/>
        <v>33.38520469236294</v>
      </c>
      <c r="M46" s="105">
        <f t="shared" si="17"/>
        <v>27.196552549676802</v>
      </c>
    </row>
    <row r="47" spans="1:13" ht="14.5" customHeight="1">
      <c r="A47" s="39" t="s">
        <v>18</v>
      </c>
      <c r="B47" s="11">
        <f t="shared" si="22"/>
        <v>4748</v>
      </c>
      <c r="C47" s="17">
        <v>336</v>
      </c>
      <c r="D47" s="17">
        <v>1086</v>
      </c>
      <c r="E47" s="17">
        <v>750</v>
      </c>
      <c r="F47" s="17">
        <v>1500</v>
      </c>
      <c r="G47" s="17">
        <v>1076</v>
      </c>
      <c r="H47" s="11">
        <f t="shared" si="19"/>
        <v>100</v>
      </c>
      <c r="I47" s="104">
        <f t="shared" si="13"/>
        <v>7.0766638584667225</v>
      </c>
      <c r="J47" s="104">
        <f t="shared" si="14"/>
        <v>22.872788542544228</v>
      </c>
      <c r="K47" s="104">
        <f t="shared" si="15"/>
        <v>15.796124684077506</v>
      </c>
      <c r="L47" s="104">
        <f t="shared" si="16"/>
        <v>31.592249368155013</v>
      </c>
      <c r="M47" s="104">
        <f t="shared" si="17"/>
        <v>22.662173546756531</v>
      </c>
    </row>
    <row r="48" spans="1:13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39602</v>
      </c>
      <c r="C49" s="35">
        <f t="shared" ref="C49:G49" si="23">C29-C9</f>
        <v>4980</v>
      </c>
      <c r="D49" s="35">
        <f t="shared" si="23"/>
        <v>12504</v>
      </c>
      <c r="E49" s="35">
        <f t="shared" si="23"/>
        <v>5387</v>
      </c>
      <c r="F49" s="35">
        <f t="shared" si="23"/>
        <v>4169</v>
      </c>
      <c r="G49" s="35">
        <f t="shared" si="23"/>
        <v>12562</v>
      </c>
      <c r="H49" s="160" t="s">
        <v>140</v>
      </c>
      <c r="I49" s="37">
        <f t="shared" ref="I49:M49" si="24">I29-I9</f>
        <v>0.25757746820626792</v>
      </c>
      <c r="J49" s="37">
        <f t="shared" si="24"/>
        <v>2.4049350442543087</v>
      </c>
      <c r="K49" s="37">
        <f t="shared" si="24"/>
        <v>-2.2732658230177876</v>
      </c>
      <c r="L49" s="37">
        <f t="shared" si="24"/>
        <v>-4.3612611193012008</v>
      </c>
      <c r="M49" s="37">
        <f t="shared" si="24"/>
        <v>3.9720144298584117</v>
      </c>
    </row>
    <row r="50" spans="1:13" ht="14.5" customHeight="1">
      <c r="A50" s="18" t="s">
        <v>19</v>
      </c>
      <c r="B50" s="36">
        <f t="shared" ref="B50:G65" si="25">B30-B10</f>
        <v>34036</v>
      </c>
      <c r="C50" s="36">
        <f t="shared" si="25"/>
        <v>4638</v>
      </c>
      <c r="D50" s="36">
        <f t="shared" si="25"/>
        <v>8149</v>
      </c>
      <c r="E50" s="36">
        <f t="shared" si="25"/>
        <v>6922</v>
      </c>
      <c r="F50" s="36">
        <f t="shared" si="25"/>
        <v>4389</v>
      </c>
      <c r="G50" s="36">
        <f t="shared" si="25"/>
        <v>9938</v>
      </c>
      <c r="H50" s="36" t="s">
        <v>140</v>
      </c>
      <c r="I50" s="38">
        <f t="shared" ref="I50:M50" si="26">I30-I10</f>
        <v>7.5656676193744943E-2</v>
      </c>
      <c r="J50" s="38">
        <f t="shared" si="26"/>
        <v>0.19177511991723861</v>
      </c>
      <c r="K50" s="38">
        <f t="shared" si="26"/>
        <v>-1.004387078019441</v>
      </c>
      <c r="L50" s="38">
        <f t="shared" si="26"/>
        <v>-3.7083964904469653</v>
      </c>
      <c r="M50" s="38">
        <f t="shared" si="26"/>
        <v>4.4453517723554192</v>
      </c>
    </row>
    <row r="51" spans="1:13" ht="14.5" customHeight="1">
      <c r="A51" s="39" t="s">
        <v>3</v>
      </c>
      <c r="B51" s="65">
        <f t="shared" si="25"/>
        <v>1157</v>
      </c>
      <c r="C51" s="65">
        <f t="shared" si="25"/>
        <v>159</v>
      </c>
      <c r="D51" s="65">
        <f t="shared" si="25"/>
        <v>254</v>
      </c>
      <c r="E51" s="65">
        <f t="shared" si="25"/>
        <v>192</v>
      </c>
      <c r="F51" s="65">
        <f t="shared" si="25"/>
        <v>268</v>
      </c>
      <c r="G51" s="65">
        <f t="shared" si="25"/>
        <v>284</v>
      </c>
      <c r="H51" s="110" t="s">
        <v>140</v>
      </c>
      <c r="I51" s="87">
        <f t="shared" ref="I51:M51" si="27">I31-I11</f>
        <v>1.4860829027088638</v>
      </c>
      <c r="J51" s="87">
        <f t="shared" si="27"/>
        <v>0.46487446903931584</v>
      </c>
      <c r="K51" s="87">
        <f t="shared" si="27"/>
        <v>-3.3847083322621287</v>
      </c>
      <c r="L51" s="87">
        <f t="shared" si="27"/>
        <v>-2.1228143844283913</v>
      </c>
      <c r="M51" s="87">
        <f t="shared" si="27"/>
        <v>3.5565653449423404</v>
      </c>
    </row>
    <row r="52" spans="1:13" ht="14.5" customHeight="1">
      <c r="A52" s="40" t="s">
        <v>4</v>
      </c>
      <c r="B52" s="66">
        <f t="shared" si="25"/>
        <v>35</v>
      </c>
      <c r="C52" s="66">
        <f t="shared" si="25"/>
        <v>0</v>
      </c>
      <c r="D52" s="66">
        <f t="shared" si="25"/>
        <v>17</v>
      </c>
      <c r="E52" s="66">
        <f t="shared" si="25"/>
        <v>10</v>
      </c>
      <c r="F52" s="66">
        <f t="shared" si="25"/>
        <v>3</v>
      </c>
      <c r="G52" s="66">
        <f t="shared" si="25"/>
        <v>5</v>
      </c>
      <c r="H52" s="66" t="s">
        <v>140</v>
      </c>
      <c r="I52" s="86">
        <f t="shared" ref="I52:M52" si="28">I32-I12</f>
        <v>-3.001715265866209</v>
      </c>
      <c r="J52" s="86">
        <f t="shared" si="28"/>
        <v>13.3147512864494</v>
      </c>
      <c r="K52" s="86">
        <f t="shared" si="28"/>
        <v>4.6097770154373912</v>
      </c>
      <c r="L52" s="86">
        <f t="shared" si="28"/>
        <v>-10.098627787307034</v>
      </c>
      <c r="M52" s="86">
        <f t="shared" si="28"/>
        <v>-4.824185248713551</v>
      </c>
    </row>
    <row r="53" spans="1:13" ht="14.5" customHeight="1">
      <c r="A53" s="39" t="s">
        <v>5</v>
      </c>
      <c r="B53" s="65">
        <f t="shared" si="25"/>
        <v>2898</v>
      </c>
      <c r="C53" s="65">
        <f t="shared" si="25"/>
        <v>495</v>
      </c>
      <c r="D53" s="65">
        <f t="shared" si="25"/>
        <v>763</v>
      </c>
      <c r="E53" s="65">
        <f t="shared" si="25"/>
        <v>262</v>
      </c>
      <c r="F53" s="65">
        <f t="shared" si="25"/>
        <v>390</v>
      </c>
      <c r="G53" s="65">
        <f t="shared" si="25"/>
        <v>988</v>
      </c>
      <c r="H53" s="110" t="s">
        <v>140</v>
      </c>
      <c r="I53" s="87">
        <f t="shared" ref="I53:M53" si="29">I33-I13</f>
        <v>1.57321214928246</v>
      </c>
      <c r="J53" s="87">
        <f t="shared" si="29"/>
        <v>1.3160444388110797</v>
      </c>
      <c r="K53" s="87">
        <f t="shared" si="29"/>
        <v>-3.5467564848306203</v>
      </c>
      <c r="L53" s="87">
        <f t="shared" si="29"/>
        <v>-3.8044267445438678</v>
      </c>
      <c r="M53" s="87">
        <f t="shared" si="29"/>
        <v>4.461926641280952</v>
      </c>
    </row>
    <row r="54" spans="1:13" ht="14.5" customHeight="1">
      <c r="A54" s="40" t="s">
        <v>6</v>
      </c>
      <c r="B54" s="66">
        <f t="shared" si="25"/>
        <v>101</v>
      </c>
      <c r="C54" s="66">
        <f t="shared" si="25"/>
        <v>-82</v>
      </c>
      <c r="D54" s="66">
        <f t="shared" si="25"/>
        <v>141</v>
      </c>
      <c r="E54" s="66">
        <f t="shared" si="25"/>
        <v>-9</v>
      </c>
      <c r="F54" s="66">
        <f t="shared" si="25"/>
        <v>16</v>
      </c>
      <c r="G54" s="66">
        <f t="shared" si="25"/>
        <v>35</v>
      </c>
      <c r="H54" s="66" t="s">
        <v>140</v>
      </c>
      <c r="I54" s="86">
        <f t="shared" ref="I54:M54" si="30">I34-I14</f>
        <v>-6.0303952635090052</v>
      </c>
      <c r="J54" s="86">
        <f t="shared" si="30"/>
        <v>7.7765593729152762</v>
      </c>
      <c r="K54" s="86">
        <f t="shared" si="30"/>
        <v>-1.7458305537024685</v>
      </c>
      <c r="L54" s="86">
        <f t="shared" si="30"/>
        <v>-0.91185790527018185</v>
      </c>
      <c r="M54" s="86">
        <f t="shared" si="30"/>
        <v>0.91152434956637762</v>
      </c>
    </row>
    <row r="55" spans="1:13" ht="14.5" customHeight="1">
      <c r="A55" s="39" t="s">
        <v>7</v>
      </c>
      <c r="B55" s="65">
        <f t="shared" si="25"/>
        <v>6093</v>
      </c>
      <c r="C55" s="65">
        <f t="shared" si="25"/>
        <v>807</v>
      </c>
      <c r="D55" s="65">
        <f t="shared" si="25"/>
        <v>1273</v>
      </c>
      <c r="E55" s="65">
        <f t="shared" si="25"/>
        <v>1292</v>
      </c>
      <c r="F55" s="65">
        <f t="shared" si="25"/>
        <v>664</v>
      </c>
      <c r="G55" s="65">
        <f t="shared" si="25"/>
        <v>2057</v>
      </c>
      <c r="H55" s="110" t="s">
        <v>140</v>
      </c>
      <c r="I55" s="87">
        <f t="shared" ref="I55:M55" si="31">I35-I15</f>
        <v>0.48541192794722576</v>
      </c>
      <c r="J55" s="87">
        <f t="shared" si="31"/>
        <v>-0.57890167322906549</v>
      </c>
      <c r="K55" s="87">
        <f t="shared" si="31"/>
        <v>-0.90575866691588658</v>
      </c>
      <c r="L55" s="87">
        <f t="shared" si="31"/>
        <v>-3.7702125967389613</v>
      </c>
      <c r="M55" s="87">
        <f t="shared" si="31"/>
        <v>4.769461008936684</v>
      </c>
    </row>
    <row r="56" spans="1:13" ht="14.5" customHeight="1">
      <c r="A56" s="40" t="s">
        <v>8</v>
      </c>
      <c r="B56" s="66">
        <f t="shared" si="25"/>
        <v>3748</v>
      </c>
      <c r="C56" s="66">
        <f t="shared" si="25"/>
        <v>230</v>
      </c>
      <c r="D56" s="66">
        <f t="shared" si="25"/>
        <v>1009</v>
      </c>
      <c r="E56" s="66">
        <f t="shared" si="25"/>
        <v>707</v>
      </c>
      <c r="F56" s="66">
        <f t="shared" si="25"/>
        <v>406</v>
      </c>
      <c r="G56" s="66">
        <f t="shared" si="25"/>
        <v>1396</v>
      </c>
      <c r="H56" s="66" t="s">
        <v>140</v>
      </c>
      <c r="I56" s="86">
        <f t="shared" ref="I56:M56" si="32">I36-I16</f>
        <v>-0.96682554523291664</v>
      </c>
      <c r="J56" s="86">
        <f t="shared" si="32"/>
        <v>0.86928118268126653</v>
      </c>
      <c r="K56" s="86">
        <f t="shared" si="32"/>
        <v>-1.0395391333289048</v>
      </c>
      <c r="L56" s="86">
        <f t="shared" si="32"/>
        <v>-3.8399509663415579</v>
      </c>
      <c r="M56" s="86">
        <f t="shared" si="32"/>
        <v>4.977034462222111</v>
      </c>
    </row>
    <row r="57" spans="1:13" ht="14.5" customHeight="1">
      <c r="A57" s="39" t="s">
        <v>9</v>
      </c>
      <c r="B57" s="65">
        <f t="shared" si="25"/>
        <v>3182</v>
      </c>
      <c r="C57" s="65">
        <f t="shared" si="25"/>
        <v>390</v>
      </c>
      <c r="D57" s="65">
        <f t="shared" si="25"/>
        <v>757</v>
      </c>
      <c r="E57" s="65">
        <f t="shared" si="25"/>
        <v>890</v>
      </c>
      <c r="F57" s="65">
        <f t="shared" si="25"/>
        <v>242</v>
      </c>
      <c r="G57" s="65">
        <f t="shared" si="25"/>
        <v>903</v>
      </c>
      <c r="H57" s="110" t="s">
        <v>140</v>
      </c>
      <c r="I57" s="87">
        <f t="shared" ref="I57:M57" si="33">I37-I17</f>
        <v>1.643759438180048E-2</v>
      </c>
      <c r="J57" s="87">
        <f t="shared" si="33"/>
        <v>3.3002091172544823E-2</v>
      </c>
      <c r="K57" s="87">
        <f t="shared" si="33"/>
        <v>0.77842684129871387</v>
      </c>
      <c r="L57" s="87">
        <f t="shared" si="33"/>
        <v>-5.1674377257033974</v>
      </c>
      <c r="M57" s="87">
        <f t="shared" si="33"/>
        <v>4.3395711988503418</v>
      </c>
    </row>
    <row r="58" spans="1:13" ht="14.5" customHeight="1">
      <c r="A58" s="40" t="s">
        <v>10</v>
      </c>
      <c r="B58" s="66">
        <f t="shared" si="25"/>
        <v>10547</v>
      </c>
      <c r="C58" s="66">
        <f t="shared" si="25"/>
        <v>1892</v>
      </c>
      <c r="D58" s="66">
        <f t="shared" si="25"/>
        <v>2643</v>
      </c>
      <c r="E58" s="66">
        <f t="shared" si="25"/>
        <v>1914</v>
      </c>
      <c r="F58" s="66">
        <f t="shared" si="25"/>
        <v>1802</v>
      </c>
      <c r="G58" s="66">
        <f t="shared" si="25"/>
        <v>2296</v>
      </c>
      <c r="H58" s="66" t="s">
        <v>140</v>
      </c>
      <c r="I58" s="86">
        <f t="shared" ref="I58:M58" si="34">I38-I18</f>
        <v>0.46824300861259971</v>
      </c>
      <c r="J58" s="86">
        <f t="shared" si="34"/>
        <v>0.51242255592282149</v>
      </c>
      <c r="K58" s="86">
        <f t="shared" si="34"/>
        <v>-1.6179101892243999</v>
      </c>
      <c r="L58" s="86">
        <f t="shared" si="34"/>
        <v>-2.9957889594422689</v>
      </c>
      <c r="M58" s="86">
        <f t="shared" si="34"/>
        <v>3.633033584131244</v>
      </c>
    </row>
    <row r="59" spans="1:13" ht="14.5" customHeight="1">
      <c r="A59" s="39" t="s">
        <v>11</v>
      </c>
      <c r="B59" s="65">
        <f t="shared" si="25"/>
        <v>5812</v>
      </c>
      <c r="C59" s="65">
        <f t="shared" si="25"/>
        <v>679</v>
      </c>
      <c r="D59" s="65">
        <f t="shared" si="25"/>
        <v>1168</v>
      </c>
      <c r="E59" s="65">
        <f t="shared" si="25"/>
        <v>1557</v>
      </c>
      <c r="F59" s="65">
        <f t="shared" si="25"/>
        <v>555</v>
      </c>
      <c r="G59" s="65">
        <f t="shared" si="25"/>
        <v>1853</v>
      </c>
      <c r="H59" s="110" t="s">
        <v>140</v>
      </c>
      <c r="I59" s="87">
        <f t="shared" ref="I59:M59" si="35">I39-I19</f>
        <v>-1.4711572920320961</v>
      </c>
      <c r="J59" s="87">
        <f t="shared" si="35"/>
        <v>-1.2783445786800307</v>
      </c>
      <c r="K59" s="87">
        <f t="shared" si="35"/>
        <v>0.8108057032925835</v>
      </c>
      <c r="L59" s="87">
        <f t="shared" si="35"/>
        <v>-3.6161076749534189</v>
      </c>
      <c r="M59" s="87">
        <f t="shared" si="35"/>
        <v>5.5548038423729604</v>
      </c>
    </row>
    <row r="60" spans="1:13" ht="14.5" customHeight="1">
      <c r="A60" s="40" t="s">
        <v>12</v>
      </c>
      <c r="B60" s="66">
        <f t="shared" si="25"/>
        <v>463</v>
      </c>
      <c r="C60" s="66">
        <f t="shared" si="25"/>
        <v>68</v>
      </c>
      <c r="D60" s="66">
        <f t="shared" si="25"/>
        <v>124</v>
      </c>
      <c r="E60" s="66">
        <f t="shared" si="25"/>
        <v>107</v>
      </c>
      <c r="F60" s="66">
        <f t="shared" si="25"/>
        <v>43</v>
      </c>
      <c r="G60" s="66">
        <f t="shared" si="25"/>
        <v>121</v>
      </c>
      <c r="H60" s="66" t="s">
        <v>140</v>
      </c>
      <c r="I60" s="86">
        <f t="shared" ref="I60:M60" si="36">I40-I20</f>
        <v>0.14566544284603822</v>
      </c>
      <c r="J60" s="86">
        <f t="shared" si="36"/>
        <v>0.87564750887077736</v>
      </c>
      <c r="K60" s="86">
        <f t="shared" si="36"/>
        <v>-0.37688287497787343</v>
      </c>
      <c r="L60" s="86">
        <f t="shared" si="36"/>
        <v>-4.4235727865395127</v>
      </c>
      <c r="M60" s="86">
        <f t="shared" si="36"/>
        <v>3.7791427098005705</v>
      </c>
    </row>
    <row r="61" spans="1:13" ht="14.5" customHeight="1">
      <c r="A61" s="16" t="s">
        <v>41</v>
      </c>
      <c r="B61" s="65">
        <f t="shared" si="25"/>
        <v>5566</v>
      </c>
      <c r="C61" s="65">
        <f t="shared" si="25"/>
        <v>342</v>
      </c>
      <c r="D61" s="65">
        <f t="shared" si="25"/>
        <v>4355</v>
      </c>
      <c r="E61" s="65">
        <f t="shared" si="25"/>
        <v>-1535</v>
      </c>
      <c r="F61" s="65">
        <f t="shared" si="25"/>
        <v>-220</v>
      </c>
      <c r="G61" s="65">
        <f t="shared" si="25"/>
        <v>2624</v>
      </c>
      <c r="H61" s="110" t="s">
        <v>140</v>
      </c>
      <c r="I61" s="87">
        <f t="shared" ref="I61:M61" si="37">I41-I21</f>
        <v>8.4251848121620121E-2</v>
      </c>
      <c r="J61" s="87">
        <f t="shared" si="37"/>
        <v>8.7406769288178161</v>
      </c>
      <c r="K61" s="87">
        <f t="shared" si="37"/>
        <v>-6.6912431947088464</v>
      </c>
      <c r="L61" s="87">
        <f t="shared" si="37"/>
        <v>-5.5696873500771815</v>
      </c>
      <c r="M61" s="87">
        <f t="shared" si="37"/>
        <v>3.4360017678465908</v>
      </c>
    </row>
    <row r="62" spans="1:13" ht="14.5" customHeight="1">
      <c r="A62" s="40" t="s">
        <v>13</v>
      </c>
      <c r="B62" s="66">
        <f t="shared" si="25"/>
        <v>909</v>
      </c>
      <c r="C62" s="66">
        <f t="shared" si="25"/>
        <v>111</v>
      </c>
      <c r="D62" s="66">
        <f t="shared" si="25"/>
        <v>658</v>
      </c>
      <c r="E62" s="66">
        <f t="shared" si="25"/>
        <v>-520</v>
      </c>
      <c r="F62" s="66">
        <f t="shared" si="25"/>
        <v>248</v>
      </c>
      <c r="G62" s="66">
        <f t="shared" si="25"/>
        <v>412</v>
      </c>
      <c r="H62" s="66" t="s">
        <v>140</v>
      </c>
      <c r="I62" s="86">
        <f t="shared" ref="I62:M62" si="38">I42-I22</f>
        <v>1.5171072315603014</v>
      </c>
      <c r="J62" s="86">
        <f t="shared" si="38"/>
        <v>10.548227963293749</v>
      </c>
      <c r="K62" s="86">
        <f t="shared" si="38"/>
        <v>-13.529294689474884</v>
      </c>
      <c r="L62" s="86">
        <f t="shared" si="38"/>
        <v>-2.7532486351715661</v>
      </c>
      <c r="M62" s="86">
        <f t="shared" si="38"/>
        <v>4.2172081297924002</v>
      </c>
    </row>
    <row r="63" spans="1:13" ht="14.5" customHeight="1">
      <c r="A63" s="39" t="s">
        <v>14</v>
      </c>
      <c r="B63" s="65">
        <f t="shared" si="25"/>
        <v>1173</v>
      </c>
      <c r="C63" s="65">
        <f t="shared" si="25"/>
        <v>-3</v>
      </c>
      <c r="D63" s="65">
        <f t="shared" si="25"/>
        <v>825</v>
      </c>
      <c r="E63" s="65">
        <f t="shared" si="25"/>
        <v>-108</v>
      </c>
      <c r="F63" s="65">
        <f t="shared" si="25"/>
        <v>-99</v>
      </c>
      <c r="G63" s="65">
        <f t="shared" si="25"/>
        <v>558</v>
      </c>
      <c r="H63" s="110" t="s">
        <v>140</v>
      </c>
      <c r="I63" s="87">
        <f t="shared" ref="I63:M63" si="39">I43-I23</f>
        <v>-0.71239888527695072</v>
      </c>
      <c r="J63" s="87">
        <f t="shared" si="39"/>
        <v>7.0265954560955848</v>
      </c>
      <c r="K63" s="87">
        <f t="shared" si="39"/>
        <v>-3.9751643697326458</v>
      </c>
      <c r="L63" s="87">
        <f t="shared" si="39"/>
        <v>-5.6758208887262427</v>
      </c>
      <c r="M63" s="87">
        <f t="shared" si="39"/>
        <v>3.3367886876402508</v>
      </c>
    </row>
    <row r="64" spans="1:13" ht="14.5" customHeight="1">
      <c r="A64" s="40" t="s">
        <v>15</v>
      </c>
      <c r="B64" s="66">
        <f t="shared" si="25"/>
        <v>-34</v>
      </c>
      <c r="C64" s="66">
        <f t="shared" si="25"/>
        <v>-11</v>
      </c>
      <c r="D64" s="66">
        <f t="shared" si="25"/>
        <v>106</v>
      </c>
      <c r="E64" s="66">
        <f t="shared" si="25"/>
        <v>-72</v>
      </c>
      <c r="F64" s="66">
        <f t="shared" si="25"/>
        <v>-60</v>
      </c>
      <c r="G64" s="66">
        <f t="shared" si="25"/>
        <v>3</v>
      </c>
      <c r="H64" s="66" t="s">
        <v>140</v>
      </c>
      <c r="I64" s="86">
        <f t="shared" ref="I64:M64" si="40">I44-I24</f>
        <v>-0.62789880080763227</v>
      </c>
      <c r="J64" s="86">
        <f t="shared" si="40"/>
        <v>7.0023577450796992</v>
      </c>
      <c r="K64" s="86">
        <f t="shared" si="40"/>
        <v>-4.1662097393256374</v>
      </c>
      <c r="L64" s="86">
        <f t="shared" si="40"/>
        <v>-2.9874984679495</v>
      </c>
      <c r="M64" s="86">
        <f t="shared" si="40"/>
        <v>0.77924926300307717</v>
      </c>
    </row>
    <row r="65" spans="1:13" ht="14.5" customHeight="1">
      <c r="A65" s="39" t="s">
        <v>16</v>
      </c>
      <c r="B65" s="65">
        <f t="shared" si="25"/>
        <v>1658</v>
      </c>
      <c r="C65" s="65">
        <f t="shared" si="25"/>
        <v>47</v>
      </c>
      <c r="D65" s="65">
        <f t="shared" si="25"/>
        <v>1377</v>
      </c>
      <c r="E65" s="65">
        <f t="shared" si="25"/>
        <v>-422</v>
      </c>
      <c r="F65" s="65">
        <f t="shared" si="25"/>
        <v>-165</v>
      </c>
      <c r="G65" s="65">
        <f t="shared" si="25"/>
        <v>821</v>
      </c>
      <c r="H65" s="110" t="s">
        <v>140</v>
      </c>
      <c r="I65" s="87">
        <f t="shared" ref="I65:M65" si="41">I45-I25</f>
        <v>-0.45886476333925064</v>
      </c>
      <c r="J65" s="87">
        <f t="shared" si="41"/>
        <v>9.0871894046353319</v>
      </c>
      <c r="K65" s="87">
        <f t="shared" si="41"/>
        <v>-6.545758933484688</v>
      </c>
      <c r="L65" s="87">
        <f t="shared" si="41"/>
        <v>-5.9899947098684585</v>
      </c>
      <c r="M65" s="87">
        <f t="shared" si="41"/>
        <v>3.9074290020570608</v>
      </c>
    </row>
    <row r="66" spans="1:13" ht="14.5" customHeight="1">
      <c r="A66" s="40" t="s">
        <v>17</v>
      </c>
      <c r="B66" s="66">
        <f>B46-B26</f>
        <v>1084</v>
      </c>
      <c r="C66" s="66">
        <f t="shared" ref="C66:G66" si="42">C46-C26</f>
        <v>203</v>
      </c>
      <c r="D66" s="66">
        <f t="shared" si="42"/>
        <v>824</v>
      </c>
      <c r="E66" s="66">
        <f t="shared" si="42"/>
        <v>-322</v>
      </c>
      <c r="F66" s="66">
        <f t="shared" si="42"/>
        <v>-153</v>
      </c>
      <c r="G66" s="66">
        <f t="shared" si="42"/>
        <v>532</v>
      </c>
      <c r="H66" s="66" t="s">
        <v>140</v>
      </c>
      <c r="I66" s="86">
        <f t="shared" ref="I66:M66" si="43">I46-I26</f>
        <v>1.821341669633175</v>
      </c>
      <c r="J66" s="86">
        <f t="shared" si="43"/>
        <v>8.7033894593402863</v>
      </c>
      <c r="K66" s="86">
        <f t="shared" si="43"/>
        <v>-6.7048377520310858</v>
      </c>
      <c r="L66" s="86">
        <f t="shared" si="43"/>
        <v>-7.0824706859039068</v>
      </c>
      <c r="M66" s="86">
        <f t="shared" si="43"/>
        <v>3.2625773089615357</v>
      </c>
    </row>
    <row r="67" spans="1:13" ht="14.5" customHeight="1">
      <c r="A67" s="39" t="s">
        <v>18</v>
      </c>
      <c r="B67" s="65">
        <f t="shared" ref="B67:G67" si="44">B47-B27</f>
        <v>776</v>
      </c>
      <c r="C67" s="65">
        <f t="shared" si="44"/>
        <v>-5</v>
      </c>
      <c r="D67" s="65">
        <f t="shared" si="44"/>
        <v>565</v>
      </c>
      <c r="E67" s="65">
        <f t="shared" si="44"/>
        <v>-91</v>
      </c>
      <c r="F67" s="65">
        <f t="shared" si="44"/>
        <v>9</v>
      </c>
      <c r="G67" s="65">
        <f t="shared" si="44"/>
        <v>298</v>
      </c>
      <c r="H67" s="110" t="s">
        <v>140</v>
      </c>
      <c r="I67" s="87">
        <f t="shared" ref="I67:M67" si="45">I47-I27</f>
        <v>-1.5084318112210928</v>
      </c>
      <c r="J67" s="87">
        <f t="shared" si="45"/>
        <v>9.755970818475749</v>
      </c>
      <c r="K67" s="87">
        <f t="shared" si="45"/>
        <v>-5.3770878033343781</v>
      </c>
      <c r="L67" s="87">
        <f t="shared" si="45"/>
        <v>-5.9455149822981603</v>
      </c>
      <c r="M67" s="87">
        <f t="shared" si="45"/>
        <v>3.0750637783778814</v>
      </c>
    </row>
    <row r="68" spans="1:13" s="94" customFormat="1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5:H6"/>
    <mergeCell ref="I5:M5"/>
    <mergeCell ref="H8:M8"/>
    <mergeCell ref="H28:M28"/>
    <mergeCell ref="H48:M48"/>
    <mergeCell ref="H7:M7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7" sqref="A7:A8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110</v>
      </c>
      <c r="B3" s="95"/>
      <c r="C3" s="108"/>
      <c r="D3" s="108"/>
      <c r="E3" s="108"/>
      <c r="F3" s="108"/>
      <c r="G3" s="108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3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  <c r="H6" s="234"/>
      <c r="I6" s="217" t="s">
        <v>72</v>
      </c>
      <c r="J6" s="217" t="s">
        <v>146</v>
      </c>
      <c r="K6" s="217" t="s">
        <v>147</v>
      </c>
      <c r="L6" s="217" t="s">
        <v>148</v>
      </c>
      <c r="M6" s="218" t="s">
        <v>73</v>
      </c>
    </row>
    <row r="7" spans="1:13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3" ht="14.5" customHeight="1">
      <c r="A8" s="287"/>
      <c r="B8" s="271">
        <v>2011</v>
      </c>
      <c r="C8" s="271"/>
      <c r="D8" s="271"/>
      <c r="E8" s="271"/>
      <c r="F8" s="271"/>
      <c r="G8" s="271"/>
      <c r="H8" s="284">
        <v>2011</v>
      </c>
      <c r="I8" s="284"/>
      <c r="J8" s="284"/>
      <c r="K8" s="284"/>
      <c r="L8" s="284"/>
      <c r="M8" s="284"/>
    </row>
    <row r="9" spans="1:13" ht="14.5" customHeight="1">
      <c r="A9" s="21" t="s">
        <v>30</v>
      </c>
      <c r="B9" s="17">
        <f>B27+B26+B25+B24+B23+B22+B20+B19+B18+B17+B16+B15+B14+B13+B12+B11</f>
        <v>72271</v>
      </c>
      <c r="C9" s="17">
        <f t="shared" ref="C9:G9" si="0">C27+C26+C25+C24+C23+C22+C20+C19+C18+C17+C16+C15+C14+C13+C12+C11</f>
        <v>8900</v>
      </c>
      <c r="D9" s="17">
        <f t="shared" si="0"/>
        <v>15435</v>
      </c>
      <c r="E9" s="17">
        <f t="shared" si="0"/>
        <v>18052</v>
      </c>
      <c r="F9" s="17">
        <f t="shared" si="0"/>
        <v>21188</v>
      </c>
      <c r="G9" s="17">
        <f t="shared" si="0"/>
        <v>8696</v>
      </c>
      <c r="H9" s="17">
        <f>B9*100/$B9</f>
        <v>100</v>
      </c>
      <c r="I9" s="104">
        <f t="shared" ref="I9:M24" si="1">C9*100/$B9</f>
        <v>12.314759723817298</v>
      </c>
      <c r="J9" s="104">
        <f t="shared" si="1"/>
        <v>21.357114195182024</v>
      </c>
      <c r="K9" s="104">
        <f t="shared" si="1"/>
        <v>24.978207026331447</v>
      </c>
      <c r="L9" s="104">
        <f t="shared" si="1"/>
        <v>29.317430227892238</v>
      </c>
      <c r="M9" s="104">
        <f t="shared" si="1"/>
        <v>12.032488826776992</v>
      </c>
    </row>
    <row r="10" spans="1:13" ht="14.5" customHeight="1">
      <c r="A10" s="18" t="s">
        <v>19</v>
      </c>
      <c r="B10" s="20">
        <f>SUM(B11:B20)</f>
        <v>62097</v>
      </c>
      <c r="C10" s="20">
        <f t="shared" ref="C10:G10" si="2">SUM(C11:C20)</f>
        <v>8147</v>
      </c>
      <c r="D10" s="20">
        <f t="shared" si="2"/>
        <v>13720</v>
      </c>
      <c r="E10" s="20">
        <f t="shared" si="2"/>
        <v>15109</v>
      </c>
      <c r="F10" s="20">
        <f t="shared" si="2"/>
        <v>18096</v>
      </c>
      <c r="G10" s="20">
        <f t="shared" si="2"/>
        <v>7025</v>
      </c>
      <c r="H10" s="20">
        <f t="shared" ref="H10:M27" si="3">B10*100/$B10</f>
        <v>100</v>
      </c>
      <c r="I10" s="106">
        <f t="shared" si="1"/>
        <v>13.119796447493437</v>
      </c>
      <c r="J10" s="106">
        <f t="shared" si="1"/>
        <v>22.094465111035959</v>
      </c>
      <c r="K10" s="106">
        <f t="shared" si="1"/>
        <v>24.331288145965182</v>
      </c>
      <c r="L10" s="106">
        <f t="shared" si="1"/>
        <v>29.141504420503406</v>
      </c>
      <c r="M10" s="106">
        <f t="shared" si="1"/>
        <v>11.312945875002013</v>
      </c>
    </row>
    <row r="11" spans="1:13" ht="14.5" customHeight="1">
      <c r="A11" s="39" t="s">
        <v>3</v>
      </c>
      <c r="B11" s="11">
        <f t="shared" ref="B11:B20" si="4">SUM(C11:G11)</f>
        <v>4606</v>
      </c>
      <c r="C11" s="17">
        <v>393</v>
      </c>
      <c r="D11" s="17">
        <v>943</v>
      </c>
      <c r="E11" s="17">
        <v>1330</v>
      </c>
      <c r="F11" s="17">
        <v>1396</v>
      </c>
      <c r="G11" s="17">
        <v>544</v>
      </c>
      <c r="H11" s="11">
        <f t="shared" si="3"/>
        <v>100</v>
      </c>
      <c r="I11" s="104">
        <f t="shared" si="1"/>
        <v>8.5323491098567086</v>
      </c>
      <c r="J11" s="104">
        <f t="shared" si="1"/>
        <v>20.473295701259229</v>
      </c>
      <c r="K11" s="104">
        <f t="shared" si="1"/>
        <v>28.875379939209726</v>
      </c>
      <c r="L11" s="104">
        <f t="shared" si="1"/>
        <v>30.30829353017803</v>
      </c>
      <c r="M11" s="104">
        <f t="shared" si="1"/>
        <v>11.810681719496309</v>
      </c>
    </row>
    <row r="12" spans="1:13" ht="14.5" customHeight="1">
      <c r="A12" s="40" t="s">
        <v>4</v>
      </c>
      <c r="B12" s="20">
        <f t="shared" si="4"/>
        <v>1464</v>
      </c>
      <c r="C12" s="19">
        <v>138</v>
      </c>
      <c r="D12" s="19">
        <v>373</v>
      </c>
      <c r="E12" s="19">
        <v>300</v>
      </c>
      <c r="F12" s="19">
        <v>424</v>
      </c>
      <c r="G12" s="19">
        <v>229</v>
      </c>
      <c r="H12" s="20">
        <f t="shared" si="3"/>
        <v>100</v>
      </c>
      <c r="I12" s="105">
        <f t="shared" si="1"/>
        <v>9.4262295081967213</v>
      </c>
      <c r="J12" s="105">
        <f t="shared" si="1"/>
        <v>25.478142076502731</v>
      </c>
      <c r="K12" s="105">
        <f t="shared" si="1"/>
        <v>20.491803278688526</v>
      </c>
      <c r="L12" s="105">
        <f t="shared" si="1"/>
        <v>28.961748633879782</v>
      </c>
      <c r="M12" s="105">
        <f t="shared" si="1"/>
        <v>15.642076502732241</v>
      </c>
    </row>
    <row r="13" spans="1:13" ht="14.5" customHeight="1">
      <c r="A13" s="39" t="s">
        <v>5</v>
      </c>
      <c r="B13" s="11">
        <f t="shared" si="4"/>
        <v>9414</v>
      </c>
      <c r="C13" s="17">
        <v>993</v>
      </c>
      <c r="D13" s="17">
        <v>1868</v>
      </c>
      <c r="E13" s="17">
        <v>2412</v>
      </c>
      <c r="F13" s="17">
        <v>3002</v>
      </c>
      <c r="G13" s="17">
        <v>1139</v>
      </c>
      <c r="H13" s="11">
        <f t="shared" si="3"/>
        <v>100</v>
      </c>
      <c r="I13" s="104">
        <f t="shared" si="1"/>
        <v>10.548119821542384</v>
      </c>
      <c r="J13" s="104">
        <f t="shared" si="1"/>
        <v>19.842787338007223</v>
      </c>
      <c r="K13" s="104">
        <f t="shared" si="1"/>
        <v>25.621414913957935</v>
      </c>
      <c r="L13" s="104">
        <f t="shared" si="1"/>
        <v>31.888676439345655</v>
      </c>
      <c r="M13" s="104">
        <f t="shared" si="1"/>
        <v>12.099001487146802</v>
      </c>
    </row>
    <row r="14" spans="1:13" ht="14.5" customHeight="1">
      <c r="A14" s="40" t="s">
        <v>6</v>
      </c>
      <c r="B14" s="20">
        <f t="shared" si="4"/>
        <v>1023</v>
      </c>
      <c r="C14" s="19">
        <v>253</v>
      </c>
      <c r="D14" s="19">
        <v>224</v>
      </c>
      <c r="E14" s="19">
        <v>219</v>
      </c>
      <c r="F14" s="19">
        <v>241</v>
      </c>
      <c r="G14" s="19">
        <v>86</v>
      </c>
      <c r="H14" s="20">
        <f t="shared" si="3"/>
        <v>100</v>
      </c>
      <c r="I14" s="105">
        <f t="shared" si="1"/>
        <v>24.731182795698924</v>
      </c>
      <c r="J14" s="105">
        <f t="shared" si="1"/>
        <v>21.896383186705766</v>
      </c>
      <c r="K14" s="105">
        <f t="shared" si="1"/>
        <v>21.407624633431084</v>
      </c>
      <c r="L14" s="105">
        <f t="shared" si="1"/>
        <v>23.558162267839688</v>
      </c>
      <c r="M14" s="105">
        <f t="shared" si="1"/>
        <v>8.4066471163245353</v>
      </c>
    </row>
    <row r="15" spans="1:13" ht="14.5" customHeight="1">
      <c r="A15" s="39" t="s">
        <v>7</v>
      </c>
      <c r="B15" s="11">
        <f t="shared" si="4"/>
        <v>14174</v>
      </c>
      <c r="C15" s="17">
        <v>1749</v>
      </c>
      <c r="D15" s="17">
        <v>3104</v>
      </c>
      <c r="E15" s="17">
        <v>3317</v>
      </c>
      <c r="F15" s="17">
        <v>4257</v>
      </c>
      <c r="G15" s="17">
        <v>1747</v>
      </c>
      <c r="H15" s="11">
        <f t="shared" si="3"/>
        <v>100</v>
      </c>
      <c r="I15" s="104">
        <f t="shared" si="1"/>
        <v>12.339494849724849</v>
      </c>
      <c r="J15" s="104">
        <f t="shared" si="1"/>
        <v>21.899252151827291</v>
      </c>
      <c r="K15" s="104">
        <f t="shared" si="1"/>
        <v>23.402003668689151</v>
      </c>
      <c r="L15" s="104">
        <f t="shared" si="1"/>
        <v>30.033864822915199</v>
      </c>
      <c r="M15" s="104">
        <f t="shared" si="1"/>
        <v>12.325384506843516</v>
      </c>
    </row>
    <row r="16" spans="1:13" ht="14.5" customHeight="1">
      <c r="A16" s="40" t="s">
        <v>8</v>
      </c>
      <c r="B16" s="20">
        <f t="shared" si="4"/>
        <v>6703</v>
      </c>
      <c r="C16" s="19">
        <v>826</v>
      </c>
      <c r="D16" s="19">
        <v>1459</v>
      </c>
      <c r="E16" s="19">
        <v>1604</v>
      </c>
      <c r="F16" s="19">
        <v>2065</v>
      </c>
      <c r="G16" s="19">
        <v>749</v>
      </c>
      <c r="H16" s="20">
        <f t="shared" si="3"/>
        <v>100</v>
      </c>
      <c r="I16" s="105">
        <f t="shared" si="1"/>
        <v>12.322840519170521</v>
      </c>
      <c r="J16" s="105">
        <f t="shared" si="1"/>
        <v>21.766373265701926</v>
      </c>
      <c r="K16" s="105">
        <f t="shared" si="1"/>
        <v>23.929583768461882</v>
      </c>
      <c r="L16" s="105">
        <f t="shared" si="1"/>
        <v>30.807101297926302</v>
      </c>
      <c r="M16" s="105">
        <f t="shared" si="1"/>
        <v>11.17410114873937</v>
      </c>
    </row>
    <row r="17" spans="1:13" ht="14.5" customHeight="1">
      <c r="A17" s="39" t="s">
        <v>9</v>
      </c>
      <c r="B17" s="11">
        <f t="shared" si="4"/>
        <v>4162</v>
      </c>
      <c r="C17" s="17">
        <v>555</v>
      </c>
      <c r="D17" s="17">
        <v>962</v>
      </c>
      <c r="E17" s="17">
        <v>956</v>
      </c>
      <c r="F17" s="17">
        <v>1178</v>
      </c>
      <c r="G17" s="17">
        <v>511</v>
      </c>
      <c r="H17" s="11">
        <f t="shared" si="3"/>
        <v>100</v>
      </c>
      <c r="I17" s="104">
        <f t="shared" si="1"/>
        <v>13.334935127342623</v>
      </c>
      <c r="J17" s="104">
        <f t="shared" si="1"/>
        <v>23.113887554060547</v>
      </c>
      <c r="K17" s="104">
        <f t="shared" si="1"/>
        <v>22.969726093224413</v>
      </c>
      <c r="L17" s="104">
        <f t="shared" si="1"/>
        <v>28.303700144161461</v>
      </c>
      <c r="M17" s="104">
        <f t="shared" si="1"/>
        <v>12.277751081210956</v>
      </c>
    </row>
    <row r="18" spans="1:13" ht="14.5" customHeight="1">
      <c r="A18" s="40" t="s">
        <v>10</v>
      </c>
      <c r="B18" s="20">
        <f t="shared" si="4"/>
        <v>10551</v>
      </c>
      <c r="C18" s="19">
        <v>1503</v>
      </c>
      <c r="D18" s="19">
        <v>2346</v>
      </c>
      <c r="E18" s="19">
        <v>2544</v>
      </c>
      <c r="F18" s="19">
        <v>3011</v>
      </c>
      <c r="G18" s="19">
        <v>1147</v>
      </c>
      <c r="H18" s="20">
        <f t="shared" si="3"/>
        <v>100</v>
      </c>
      <c r="I18" s="105">
        <f t="shared" si="1"/>
        <v>14.245095251634917</v>
      </c>
      <c r="J18" s="105">
        <f t="shared" si="1"/>
        <v>22.234859255046914</v>
      </c>
      <c r="K18" s="105">
        <f t="shared" si="1"/>
        <v>24.111458629513791</v>
      </c>
      <c r="L18" s="105">
        <f t="shared" si="1"/>
        <v>28.53757937636243</v>
      </c>
      <c r="M18" s="105">
        <f t="shared" si="1"/>
        <v>10.871007487441949</v>
      </c>
    </row>
    <row r="19" spans="1:13" ht="14.5" customHeight="1">
      <c r="A19" s="39" t="s">
        <v>11</v>
      </c>
      <c r="B19" s="11">
        <f t="shared" si="4"/>
        <v>9432</v>
      </c>
      <c r="C19" s="17">
        <v>1659</v>
      </c>
      <c r="D19" s="17">
        <v>2306</v>
      </c>
      <c r="E19" s="17">
        <v>2282</v>
      </c>
      <c r="F19" s="17">
        <v>2389</v>
      </c>
      <c r="G19" s="17">
        <v>796</v>
      </c>
      <c r="H19" s="11">
        <f t="shared" si="3"/>
        <v>100</v>
      </c>
      <c r="I19" s="104">
        <f t="shared" si="1"/>
        <v>17.589058524173026</v>
      </c>
      <c r="J19" s="104">
        <f t="shared" si="1"/>
        <v>24.44868532654792</v>
      </c>
      <c r="K19" s="104">
        <f t="shared" si="1"/>
        <v>24.194232400339271</v>
      </c>
      <c r="L19" s="104">
        <f t="shared" si="1"/>
        <v>25.328668363019506</v>
      </c>
      <c r="M19" s="104">
        <f t="shared" si="1"/>
        <v>8.4393553859202708</v>
      </c>
    </row>
    <row r="20" spans="1:13" ht="14.5" customHeight="1">
      <c r="A20" s="40" t="s">
        <v>12</v>
      </c>
      <c r="B20" s="20">
        <f t="shared" si="4"/>
        <v>568</v>
      </c>
      <c r="C20" s="19">
        <v>78</v>
      </c>
      <c r="D20" s="19">
        <v>135</v>
      </c>
      <c r="E20" s="19">
        <v>145</v>
      </c>
      <c r="F20" s="19">
        <v>133</v>
      </c>
      <c r="G20" s="19">
        <v>77</v>
      </c>
      <c r="H20" s="20">
        <f t="shared" si="3"/>
        <v>100</v>
      </c>
      <c r="I20" s="105">
        <f t="shared" si="1"/>
        <v>13.732394366197184</v>
      </c>
      <c r="J20" s="105">
        <f t="shared" si="1"/>
        <v>23.767605633802816</v>
      </c>
      <c r="K20" s="105">
        <f t="shared" si="1"/>
        <v>25.528169014084508</v>
      </c>
      <c r="L20" s="105">
        <f t="shared" si="1"/>
        <v>23.41549295774648</v>
      </c>
      <c r="M20" s="105">
        <f t="shared" si="1"/>
        <v>13.556338028169014</v>
      </c>
    </row>
    <row r="21" spans="1:13" ht="14.5" customHeight="1">
      <c r="A21" s="16" t="s">
        <v>41</v>
      </c>
      <c r="B21" s="11">
        <f>SUM(B22:B27)</f>
        <v>10174</v>
      </c>
      <c r="C21" s="11">
        <f t="shared" ref="C21:G21" si="5">SUM(C22:C27)</f>
        <v>753</v>
      </c>
      <c r="D21" s="11">
        <f t="shared" si="5"/>
        <v>1715</v>
      </c>
      <c r="E21" s="11">
        <f t="shared" si="5"/>
        <v>2943</v>
      </c>
      <c r="F21" s="11">
        <f t="shared" si="5"/>
        <v>3092</v>
      </c>
      <c r="G21" s="11">
        <f t="shared" si="5"/>
        <v>1671</v>
      </c>
      <c r="H21" s="11">
        <f t="shared" si="3"/>
        <v>100</v>
      </c>
      <c r="I21" s="62">
        <f t="shared" si="1"/>
        <v>7.4012187930017692</v>
      </c>
      <c r="J21" s="62">
        <f t="shared" si="1"/>
        <v>16.85669353253391</v>
      </c>
      <c r="K21" s="62">
        <f t="shared" si="1"/>
        <v>28.926675840377431</v>
      </c>
      <c r="L21" s="62">
        <f t="shared" si="1"/>
        <v>30.391193237664634</v>
      </c>
      <c r="M21" s="62">
        <f t="shared" si="1"/>
        <v>16.424218596422254</v>
      </c>
    </row>
    <row r="22" spans="1:13" ht="14.5" customHeight="1">
      <c r="A22" s="40" t="s">
        <v>13</v>
      </c>
      <c r="B22" s="20">
        <f t="shared" ref="B22:B27" si="6">SUM(C22:G22)</f>
        <v>2270</v>
      </c>
      <c r="C22" s="19">
        <v>94</v>
      </c>
      <c r="D22" s="19">
        <v>453</v>
      </c>
      <c r="E22" s="19">
        <v>662</v>
      </c>
      <c r="F22" s="19">
        <v>697</v>
      </c>
      <c r="G22" s="19">
        <v>364</v>
      </c>
      <c r="H22" s="20">
        <f t="shared" si="3"/>
        <v>100</v>
      </c>
      <c r="I22" s="105">
        <f t="shared" si="1"/>
        <v>4.1409691629955949</v>
      </c>
      <c r="J22" s="105">
        <f t="shared" si="1"/>
        <v>19.955947136563875</v>
      </c>
      <c r="K22" s="105">
        <f t="shared" si="1"/>
        <v>29.162995594713657</v>
      </c>
      <c r="L22" s="105">
        <f t="shared" si="1"/>
        <v>30.704845814977972</v>
      </c>
      <c r="M22" s="105">
        <f t="shared" si="1"/>
        <v>16.035242290748897</v>
      </c>
    </row>
    <row r="23" spans="1:13" ht="14.5" customHeight="1">
      <c r="A23" s="39" t="s">
        <v>14</v>
      </c>
      <c r="B23" s="11">
        <f t="shared" si="6"/>
        <v>1246</v>
      </c>
      <c r="C23" s="17">
        <v>86</v>
      </c>
      <c r="D23" s="17">
        <v>225</v>
      </c>
      <c r="E23" s="17">
        <v>362</v>
      </c>
      <c r="F23" s="17">
        <v>362</v>
      </c>
      <c r="G23" s="17">
        <v>211</v>
      </c>
      <c r="H23" s="11">
        <f t="shared" si="3"/>
        <v>100</v>
      </c>
      <c r="I23" s="104">
        <f t="shared" si="1"/>
        <v>6.902086677367576</v>
      </c>
      <c r="J23" s="104">
        <f t="shared" si="1"/>
        <v>18.057784911717494</v>
      </c>
      <c r="K23" s="104">
        <f t="shared" si="1"/>
        <v>29.052969502407706</v>
      </c>
      <c r="L23" s="104">
        <f t="shared" si="1"/>
        <v>29.052969502407706</v>
      </c>
      <c r="M23" s="104">
        <f t="shared" si="1"/>
        <v>16.93418940609952</v>
      </c>
    </row>
    <row r="24" spans="1:13" ht="14.5" customHeight="1">
      <c r="A24" s="40" t="s">
        <v>15</v>
      </c>
      <c r="B24" s="20">
        <f t="shared" si="6"/>
        <v>1050</v>
      </c>
      <c r="C24" s="19">
        <v>77</v>
      </c>
      <c r="D24" s="19">
        <v>195</v>
      </c>
      <c r="E24" s="19">
        <v>291</v>
      </c>
      <c r="F24" s="19">
        <v>326</v>
      </c>
      <c r="G24" s="19">
        <v>161</v>
      </c>
      <c r="H24" s="20">
        <f t="shared" si="3"/>
        <v>100</v>
      </c>
      <c r="I24" s="105">
        <f t="shared" si="1"/>
        <v>7.333333333333333</v>
      </c>
      <c r="J24" s="105">
        <f t="shared" si="1"/>
        <v>18.571428571428573</v>
      </c>
      <c r="K24" s="105">
        <f t="shared" si="1"/>
        <v>27.714285714285715</v>
      </c>
      <c r="L24" s="105">
        <f t="shared" si="1"/>
        <v>31.047619047619047</v>
      </c>
      <c r="M24" s="105">
        <f t="shared" si="1"/>
        <v>15.333333333333334</v>
      </c>
    </row>
    <row r="25" spans="1:13" ht="14.5" customHeight="1">
      <c r="A25" s="39" t="s">
        <v>16</v>
      </c>
      <c r="B25" s="11">
        <f t="shared" si="6"/>
        <v>2362</v>
      </c>
      <c r="C25" s="17">
        <v>198</v>
      </c>
      <c r="D25" s="17">
        <v>407</v>
      </c>
      <c r="E25" s="17">
        <v>759</v>
      </c>
      <c r="F25" s="17">
        <v>647</v>
      </c>
      <c r="G25" s="17">
        <v>351</v>
      </c>
      <c r="H25" s="11">
        <f t="shared" si="3"/>
        <v>100</v>
      </c>
      <c r="I25" s="104">
        <f t="shared" si="3"/>
        <v>8.3827265029635907</v>
      </c>
      <c r="J25" s="104">
        <f t="shared" si="3"/>
        <v>17.231160033869603</v>
      </c>
      <c r="K25" s="104">
        <f t="shared" si="3"/>
        <v>32.133784928027097</v>
      </c>
      <c r="L25" s="104">
        <f t="shared" si="3"/>
        <v>27.392040643522439</v>
      </c>
      <c r="M25" s="104">
        <f t="shared" si="3"/>
        <v>14.860287891617274</v>
      </c>
    </row>
    <row r="26" spans="1:13" ht="14.5" customHeight="1">
      <c r="A26" s="40" t="s">
        <v>17</v>
      </c>
      <c r="B26" s="20">
        <f t="shared" si="6"/>
        <v>1311</v>
      </c>
      <c r="C26" s="19">
        <v>103</v>
      </c>
      <c r="D26" s="19">
        <v>125</v>
      </c>
      <c r="E26" s="19">
        <v>385</v>
      </c>
      <c r="F26" s="19">
        <v>448</v>
      </c>
      <c r="G26" s="19">
        <v>250</v>
      </c>
      <c r="H26" s="20">
        <f t="shared" si="3"/>
        <v>100</v>
      </c>
      <c r="I26" s="105">
        <f t="shared" si="3"/>
        <v>7.8565980167810832</v>
      </c>
      <c r="J26" s="105">
        <f t="shared" si="3"/>
        <v>9.5347063310450046</v>
      </c>
      <c r="K26" s="105">
        <f t="shared" si="3"/>
        <v>29.366895499618611</v>
      </c>
      <c r="L26" s="105">
        <f t="shared" si="3"/>
        <v>34.17238749046529</v>
      </c>
      <c r="M26" s="105">
        <f t="shared" si="3"/>
        <v>19.069412662090009</v>
      </c>
    </row>
    <row r="27" spans="1:13" ht="14.5" customHeight="1">
      <c r="A27" s="39" t="s">
        <v>18</v>
      </c>
      <c r="B27" s="11">
        <f t="shared" si="6"/>
        <v>1935</v>
      </c>
      <c r="C27" s="17">
        <v>195</v>
      </c>
      <c r="D27" s="17">
        <v>310</v>
      </c>
      <c r="E27" s="17">
        <v>484</v>
      </c>
      <c r="F27" s="17">
        <v>612</v>
      </c>
      <c r="G27" s="17">
        <v>334</v>
      </c>
      <c r="H27" s="11">
        <f t="shared" si="3"/>
        <v>100</v>
      </c>
      <c r="I27" s="104">
        <f t="shared" si="3"/>
        <v>10.077519379844961</v>
      </c>
      <c r="J27" s="104">
        <f t="shared" si="3"/>
        <v>16.020671834625322</v>
      </c>
      <c r="K27" s="104">
        <f t="shared" si="3"/>
        <v>25.012919896640827</v>
      </c>
      <c r="L27" s="104">
        <f t="shared" si="3"/>
        <v>31.627906976744185</v>
      </c>
      <c r="M27" s="104">
        <f t="shared" si="3"/>
        <v>17.260981912144704</v>
      </c>
    </row>
    <row r="28" spans="1:13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B47+B46+B45+B44+B43+B42+B40+B39+B38+B37+B36+B35+B34+B33+B32+B31</f>
        <v>86852</v>
      </c>
      <c r="C29" s="17">
        <f t="shared" ref="C29:G29" si="7">C47+C46+C45+C44+C43+C42+C40+C39+C38+C37+C36+C35+C34+C33+C32+C31</f>
        <v>10052</v>
      </c>
      <c r="D29" s="17">
        <f t="shared" si="7"/>
        <v>19494</v>
      </c>
      <c r="E29" s="17">
        <f t="shared" si="7"/>
        <v>20275</v>
      </c>
      <c r="F29" s="17">
        <f t="shared" si="7"/>
        <v>22774</v>
      </c>
      <c r="G29" s="17">
        <f t="shared" si="7"/>
        <v>14257</v>
      </c>
      <c r="H29" s="17">
        <f>B29*100/$B29</f>
        <v>100</v>
      </c>
      <c r="I29" s="104">
        <f t="shared" ref="I29:M47" si="8">C29*100/$B29</f>
        <v>11.573711601344817</v>
      </c>
      <c r="J29" s="104">
        <f t="shared" si="8"/>
        <v>22.445078984939897</v>
      </c>
      <c r="K29" s="104">
        <f t="shared" si="8"/>
        <v>23.344309860452263</v>
      </c>
      <c r="L29" s="104">
        <f t="shared" si="8"/>
        <v>26.221618385299131</v>
      </c>
      <c r="M29" s="104">
        <f t="shared" si="8"/>
        <v>16.415281167963894</v>
      </c>
    </row>
    <row r="30" spans="1:13" ht="14.5" customHeight="1">
      <c r="A30" s="18" t="s">
        <v>19</v>
      </c>
      <c r="B30" s="20">
        <f>SUM(B31:B40)</f>
        <v>74759</v>
      </c>
      <c r="C30" s="20">
        <f t="shared" ref="C30:G30" si="9">SUM(C31:C40)</f>
        <v>9243</v>
      </c>
      <c r="D30" s="20">
        <f t="shared" si="9"/>
        <v>16800</v>
      </c>
      <c r="E30" s="20">
        <f t="shared" si="9"/>
        <v>17512</v>
      </c>
      <c r="F30" s="20">
        <f t="shared" si="9"/>
        <v>19198</v>
      </c>
      <c r="G30" s="20">
        <f t="shared" si="9"/>
        <v>12006</v>
      </c>
      <c r="H30" s="20">
        <f t="shared" ref="H30:H47" si="10">B30*100/$B30</f>
        <v>100</v>
      </c>
      <c r="I30" s="106">
        <f t="shared" si="8"/>
        <v>12.363728781818912</v>
      </c>
      <c r="J30" s="106">
        <f t="shared" si="8"/>
        <v>22.472210703727978</v>
      </c>
      <c r="K30" s="106">
        <f t="shared" si="8"/>
        <v>23.424604395457404</v>
      </c>
      <c r="L30" s="106">
        <f t="shared" si="8"/>
        <v>25.679851255367247</v>
      </c>
      <c r="M30" s="106">
        <f t="shared" si="8"/>
        <v>16.059604863628458</v>
      </c>
    </row>
    <row r="31" spans="1:13" ht="14.5" customHeight="1">
      <c r="A31" s="39" t="s">
        <v>3</v>
      </c>
      <c r="B31" s="11">
        <f t="shared" ref="B31:B40" si="11">SUM(C31:G31)</f>
        <v>5510</v>
      </c>
      <c r="C31" s="17">
        <v>536</v>
      </c>
      <c r="D31" s="17">
        <v>1111</v>
      </c>
      <c r="E31" s="17">
        <v>1376</v>
      </c>
      <c r="F31" s="17">
        <v>1588</v>
      </c>
      <c r="G31" s="17">
        <v>899</v>
      </c>
      <c r="H31" s="11">
        <f t="shared" si="10"/>
        <v>100</v>
      </c>
      <c r="I31" s="104">
        <f t="shared" si="8"/>
        <v>9.7277676950998178</v>
      </c>
      <c r="J31" s="104">
        <f t="shared" si="8"/>
        <v>20.163339382940109</v>
      </c>
      <c r="K31" s="104">
        <f t="shared" si="8"/>
        <v>24.972776769509981</v>
      </c>
      <c r="L31" s="104">
        <f t="shared" si="8"/>
        <v>28.820326678765881</v>
      </c>
      <c r="M31" s="104">
        <f t="shared" si="8"/>
        <v>16.315789473684209</v>
      </c>
    </row>
    <row r="32" spans="1:13" ht="14.5" customHeight="1">
      <c r="A32" s="40" t="s">
        <v>4</v>
      </c>
      <c r="B32" s="20">
        <f t="shared" si="11"/>
        <v>1780</v>
      </c>
      <c r="C32" s="19">
        <v>163</v>
      </c>
      <c r="D32" s="19">
        <v>484</v>
      </c>
      <c r="E32" s="19">
        <v>387</v>
      </c>
      <c r="F32" s="19">
        <v>441</v>
      </c>
      <c r="G32" s="19">
        <v>305</v>
      </c>
      <c r="H32" s="20">
        <f t="shared" si="10"/>
        <v>100</v>
      </c>
      <c r="I32" s="105">
        <f t="shared" si="8"/>
        <v>9.1573033707865168</v>
      </c>
      <c r="J32" s="105">
        <f t="shared" si="8"/>
        <v>27.191011235955056</v>
      </c>
      <c r="K32" s="105">
        <f t="shared" si="8"/>
        <v>21.741573033707866</v>
      </c>
      <c r="L32" s="105">
        <f t="shared" si="8"/>
        <v>24.775280898876403</v>
      </c>
      <c r="M32" s="105">
        <f t="shared" si="8"/>
        <v>17.134831460674157</v>
      </c>
    </row>
    <row r="33" spans="1:13" ht="14.5" customHeight="1">
      <c r="A33" s="39" t="s">
        <v>5</v>
      </c>
      <c r="B33" s="11">
        <f t="shared" si="11"/>
        <v>10945</v>
      </c>
      <c r="C33" s="17">
        <v>1155</v>
      </c>
      <c r="D33" s="17">
        <v>2327</v>
      </c>
      <c r="E33" s="17">
        <v>2512</v>
      </c>
      <c r="F33" s="17">
        <v>3111</v>
      </c>
      <c r="G33" s="17">
        <v>1840</v>
      </c>
      <c r="H33" s="11">
        <f t="shared" si="10"/>
        <v>100</v>
      </c>
      <c r="I33" s="104">
        <f t="shared" si="8"/>
        <v>10.552763819095478</v>
      </c>
      <c r="J33" s="104">
        <f t="shared" si="8"/>
        <v>21.260849703060757</v>
      </c>
      <c r="K33" s="104">
        <f t="shared" si="8"/>
        <v>22.951119232526267</v>
      </c>
      <c r="L33" s="104">
        <f t="shared" si="8"/>
        <v>28.423937871174051</v>
      </c>
      <c r="M33" s="104">
        <f t="shared" si="8"/>
        <v>16.811329374143444</v>
      </c>
    </row>
    <row r="34" spans="1:13" ht="14.5" customHeight="1">
      <c r="A34" s="40" t="s">
        <v>6</v>
      </c>
      <c r="B34" s="20">
        <f t="shared" si="11"/>
        <v>1103</v>
      </c>
      <c r="C34" s="19">
        <v>135</v>
      </c>
      <c r="D34" s="19">
        <v>271</v>
      </c>
      <c r="E34" s="19">
        <v>268</v>
      </c>
      <c r="F34" s="19">
        <v>268</v>
      </c>
      <c r="G34" s="19">
        <v>161</v>
      </c>
      <c r="H34" s="20">
        <f t="shared" si="10"/>
        <v>100</v>
      </c>
      <c r="I34" s="105">
        <f t="shared" si="8"/>
        <v>12.239347234814144</v>
      </c>
      <c r="J34" s="105">
        <f t="shared" si="8"/>
        <v>24.569356300997281</v>
      </c>
      <c r="K34" s="105">
        <f t="shared" si="8"/>
        <v>24.297370806890299</v>
      </c>
      <c r="L34" s="105">
        <f t="shared" si="8"/>
        <v>24.297370806890299</v>
      </c>
      <c r="M34" s="105">
        <f t="shared" si="8"/>
        <v>14.596554850407978</v>
      </c>
    </row>
    <row r="35" spans="1:13" ht="14.5" customHeight="1">
      <c r="A35" s="39" t="s">
        <v>7</v>
      </c>
      <c r="B35" s="11">
        <f t="shared" si="11"/>
        <v>15849</v>
      </c>
      <c r="C35" s="17">
        <v>1868</v>
      </c>
      <c r="D35" s="17">
        <v>3660</v>
      </c>
      <c r="E35" s="17">
        <v>3677</v>
      </c>
      <c r="F35" s="17">
        <v>3966</v>
      </c>
      <c r="G35" s="17">
        <v>2678</v>
      </c>
      <c r="H35" s="11">
        <f t="shared" si="10"/>
        <v>100</v>
      </c>
      <c r="I35" s="104">
        <f t="shared" si="8"/>
        <v>11.786232569878226</v>
      </c>
      <c r="J35" s="104">
        <f t="shared" si="8"/>
        <v>23.092939617641491</v>
      </c>
      <c r="K35" s="104">
        <f t="shared" si="8"/>
        <v>23.200201905482995</v>
      </c>
      <c r="L35" s="104">
        <f t="shared" si="8"/>
        <v>25.023660798788566</v>
      </c>
      <c r="M35" s="104">
        <f t="shared" si="8"/>
        <v>16.896965108208718</v>
      </c>
    </row>
    <row r="36" spans="1:13" ht="14.5" customHeight="1">
      <c r="A36" s="40" t="s">
        <v>8</v>
      </c>
      <c r="B36" s="20">
        <f t="shared" si="11"/>
        <v>7901</v>
      </c>
      <c r="C36" s="19">
        <v>939</v>
      </c>
      <c r="D36" s="19">
        <v>1661</v>
      </c>
      <c r="E36" s="19">
        <v>1841</v>
      </c>
      <c r="F36" s="19">
        <v>2137</v>
      </c>
      <c r="G36" s="19">
        <v>1323</v>
      </c>
      <c r="H36" s="20">
        <f t="shared" si="10"/>
        <v>100</v>
      </c>
      <c r="I36" s="105">
        <f t="shared" si="8"/>
        <v>11.884571573218579</v>
      </c>
      <c r="J36" s="105">
        <f t="shared" si="8"/>
        <v>21.022655360081004</v>
      </c>
      <c r="K36" s="105">
        <f t="shared" si="8"/>
        <v>23.300847993924819</v>
      </c>
      <c r="L36" s="105">
        <f t="shared" si="8"/>
        <v>27.047209214023543</v>
      </c>
      <c r="M36" s="105">
        <f t="shared" si="8"/>
        <v>16.744715858752055</v>
      </c>
    </row>
    <row r="37" spans="1:13" ht="14.5" customHeight="1">
      <c r="A37" s="39" t="s">
        <v>9</v>
      </c>
      <c r="B37" s="11">
        <f t="shared" si="11"/>
        <v>4886</v>
      </c>
      <c r="C37" s="17">
        <v>581</v>
      </c>
      <c r="D37" s="17">
        <v>1129</v>
      </c>
      <c r="E37" s="17">
        <v>1150</v>
      </c>
      <c r="F37" s="17">
        <v>1192</v>
      </c>
      <c r="G37" s="17">
        <v>834</v>
      </c>
      <c r="H37" s="11">
        <f t="shared" si="10"/>
        <v>100</v>
      </c>
      <c r="I37" s="104">
        <f t="shared" si="8"/>
        <v>11.891117478510029</v>
      </c>
      <c r="J37" s="104">
        <f t="shared" si="8"/>
        <v>23.106835857552191</v>
      </c>
      <c r="K37" s="104">
        <f t="shared" si="8"/>
        <v>23.536635284486287</v>
      </c>
      <c r="L37" s="104">
        <f t="shared" si="8"/>
        <v>24.396234138354483</v>
      </c>
      <c r="M37" s="104">
        <f t="shared" si="8"/>
        <v>17.069177241097012</v>
      </c>
    </row>
    <row r="38" spans="1:13" ht="14.5" customHeight="1">
      <c r="A38" s="40" t="s">
        <v>10</v>
      </c>
      <c r="B38" s="20">
        <f t="shared" si="11"/>
        <v>13515</v>
      </c>
      <c r="C38" s="19">
        <v>1755</v>
      </c>
      <c r="D38" s="19">
        <v>2927</v>
      </c>
      <c r="E38" s="19">
        <v>3149</v>
      </c>
      <c r="F38" s="19">
        <v>3548</v>
      </c>
      <c r="G38" s="19">
        <v>2136</v>
      </c>
      <c r="H38" s="20">
        <f t="shared" si="10"/>
        <v>100</v>
      </c>
      <c r="I38" s="105">
        <f t="shared" si="8"/>
        <v>12.985571587125417</v>
      </c>
      <c r="J38" s="105">
        <f t="shared" si="8"/>
        <v>21.657417684054753</v>
      </c>
      <c r="K38" s="105">
        <f t="shared" si="8"/>
        <v>23.300036995930448</v>
      </c>
      <c r="L38" s="105">
        <f t="shared" si="8"/>
        <v>26.252312245652977</v>
      </c>
      <c r="M38" s="105">
        <f t="shared" si="8"/>
        <v>15.804661487236404</v>
      </c>
    </row>
    <row r="39" spans="1:13" ht="14.5" customHeight="1">
      <c r="A39" s="39" t="s">
        <v>11</v>
      </c>
      <c r="B39" s="11">
        <f t="shared" si="11"/>
        <v>12650</v>
      </c>
      <c r="C39" s="17">
        <v>2033</v>
      </c>
      <c r="D39" s="17">
        <v>3086</v>
      </c>
      <c r="E39" s="17">
        <v>2991</v>
      </c>
      <c r="F39" s="17">
        <v>2814</v>
      </c>
      <c r="G39" s="17">
        <v>1726</v>
      </c>
      <c r="H39" s="11">
        <f t="shared" si="10"/>
        <v>100</v>
      </c>
      <c r="I39" s="104">
        <f t="shared" si="8"/>
        <v>16.071146245059289</v>
      </c>
      <c r="J39" s="104">
        <f t="shared" si="8"/>
        <v>24.395256916996047</v>
      </c>
      <c r="K39" s="104">
        <f t="shared" si="8"/>
        <v>23.644268774703558</v>
      </c>
      <c r="L39" s="104">
        <f t="shared" si="8"/>
        <v>22.245059288537551</v>
      </c>
      <c r="M39" s="104">
        <f t="shared" si="8"/>
        <v>13.644268774703557</v>
      </c>
    </row>
    <row r="40" spans="1:13" ht="14.5" customHeight="1">
      <c r="A40" s="40" t="s">
        <v>12</v>
      </c>
      <c r="B40" s="20">
        <f t="shared" si="11"/>
        <v>620</v>
      </c>
      <c r="C40" s="19">
        <v>78</v>
      </c>
      <c r="D40" s="19">
        <v>144</v>
      </c>
      <c r="E40" s="19">
        <v>161</v>
      </c>
      <c r="F40" s="19">
        <v>133</v>
      </c>
      <c r="G40" s="19">
        <v>104</v>
      </c>
      <c r="H40" s="20">
        <f t="shared" si="10"/>
        <v>100</v>
      </c>
      <c r="I40" s="105">
        <f t="shared" si="8"/>
        <v>12.580645161290322</v>
      </c>
      <c r="J40" s="105">
        <f t="shared" si="8"/>
        <v>23.225806451612904</v>
      </c>
      <c r="K40" s="105">
        <f t="shared" si="8"/>
        <v>25.967741935483872</v>
      </c>
      <c r="L40" s="105">
        <f t="shared" si="8"/>
        <v>21.451612903225808</v>
      </c>
      <c r="M40" s="105">
        <f t="shared" si="8"/>
        <v>16.774193548387096</v>
      </c>
    </row>
    <row r="41" spans="1:13" ht="14.5" customHeight="1">
      <c r="A41" s="16" t="s">
        <v>41</v>
      </c>
      <c r="B41" s="11">
        <f>SUM(B42:B47)</f>
        <v>12093</v>
      </c>
      <c r="C41" s="11">
        <f t="shared" ref="C41:G41" si="12">SUM(C42:C47)</f>
        <v>809</v>
      </c>
      <c r="D41" s="11">
        <f t="shared" si="12"/>
        <v>2694</v>
      </c>
      <c r="E41" s="11">
        <f t="shared" si="12"/>
        <v>2763</v>
      </c>
      <c r="F41" s="11">
        <f t="shared" si="12"/>
        <v>3576</v>
      </c>
      <c r="G41" s="11">
        <f t="shared" si="12"/>
        <v>2251</v>
      </c>
      <c r="H41" s="11">
        <f t="shared" si="10"/>
        <v>100</v>
      </c>
      <c r="I41" s="62">
        <f t="shared" si="8"/>
        <v>6.6898205573472254</v>
      </c>
      <c r="J41" s="62">
        <f t="shared" si="8"/>
        <v>22.277350533366409</v>
      </c>
      <c r="K41" s="62">
        <f t="shared" si="8"/>
        <v>22.847928553708758</v>
      </c>
      <c r="L41" s="62">
        <f t="shared" si="8"/>
        <v>29.570826097742497</v>
      </c>
      <c r="M41" s="62">
        <f t="shared" si="8"/>
        <v>18.61407425783511</v>
      </c>
    </row>
    <row r="42" spans="1:13" ht="14.5" customHeight="1">
      <c r="A42" s="40" t="s">
        <v>13</v>
      </c>
      <c r="B42" s="20">
        <f t="shared" ref="B42:B47" si="13">SUM(C42:G42)</f>
        <v>2663</v>
      </c>
      <c r="C42" s="19">
        <v>113</v>
      </c>
      <c r="D42" s="19">
        <v>612</v>
      </c>
      <c r="E42" s="19">
        <v>663</v>
      </c>
      <c r="F42" s="19">
        <v>804</v>
      </c>
      <c r="G42" s="19">
        <v>471</v>
      </c>
      <c r="H42" s="20">
        <f t="shared" si="10"/>
        <v>100</v>
      </c>
      <c r="I42" s="105">
        <f t="shared" si="8"/>
        <v>4.2433345850544502</v>
      </c>
      <c r="J42" s="105">
        <f t="shared" si="8"/>
        <v>22.981599699586933</v>
      </c>
      <c r="K42" s="105">
        <f t="shared" si="8"/>
        <v>24.896733007885842</v>
      </c>
      <c r="L42" s="105">
        <f t="shared" si="8"/>
        <v>30.191513330829892</v>
      </c>
      <c r="M42" s="105">
        <f t="shared" si="8"/>
        <v>17.686819376642884</v>
      </c>
    </row>
    <row r="43" spans="1:13" ht="14.5" customHeight="1">
      <c r="A43" s="39" t="s">
        <v>14</v>
      </c>
      <c r="B43" s="11">
        <f t="shared" si="13"/>
        <v>1461</v>
      </c>
      <c r="C43" s="17">
        <v>98</v>
      </c>
      <c r="D43" s="17">
        <v>328</v>
      </c>
      <c r="E43" s="17">
        <v>366</v>
      </c>
      <c r="F43" s="17">
        <v>419</v>
      </c>
      <c r="G43" s="17">
        <v>250</v>
      </c>
      <c r="H43" s="11">
        <f t="shared" si="10"/>
        <v>100</v>
      </c>
      <c r="I43" s="104">
        <f t="shared" si="8"/>
        <v>6.707734428473648</v>
      </c>
      <c r="J43" s="104">
        <f t="shared" si="8"/>
        <v>22.45037645448323</v>
      </c>
      <c r="K43" s="104">
        <f t="shared" si="8"/>
        <v>25.051334702258728</v>
      </c>
      <c r="L43" s="104">
        <f t="shared" si="8"/>
        <v>28.67898699520876</v>
      </c>
      <c r="M43" s="104">
        <f t="shared" si="8"/>
        <v>17.111567419575632</v>
      </c>
    </row>
    <row r="44" spans="1:13" ht="14.5" customHeight="1">
      <c r="A44" s="40" t="s">
        <v>15</v>
      </c>
      <c r="B44" s="20">
        <f t="shared" si="13"/>
        <v>1332</v>
      </c>
      <c r="C44" s="19">
        <v>92</v>
      </c>
      <c r="D44" s="19">
        <v>304</v>
      </c>
      <c r="E44" s="19">
        <v>303</v>
      </c>
      <c r="F44" s="19">
        <v>385</v>
      </c>
      <c r="G44" s="19">
        <v>248</v>
      </c>
      <c r="H44" s="20">
        <f t="shared" si="10"/>
        <v>100</v>
      </c>
      <c r="I44" s="105">
        <f t="shared" si="8"/>
        <v>6.9069069069069071</v>
      </c>
      <c r="J44" s="105">
        <f t="shared" si="8"/>
        <v>22.822822822822822</v>
      </c>
      <c r="K44" s="105">
        <f t="shared" si="8"/>
        <v>22.747747747747749</v>
      </c>
      <c r="L44" s="105">
        <f t="shared" si="8"/>
        <v>28.903903903903903</v>
      </c>
      <c r="M44" s="105">
        <f t="shared" si="8"/>
        <v>18.618618618618619</v>
      </c>
    </row>
    <row r="45" spans="1:13" ht="14.5" customHeight="1">
      <c r="A45" s="39" t="s">
        <v>16</v>
      </c>
      <c r="B45" s="11">
        <f t="shared" si="13"/>
        <v>2817</v>
      </c>
      <c r="C45" s="17">
        <v>234</v>
      </c>
      <c r="D45" s="17">
        <v>595</v>
      </c>
      <c r="E45" s="17">
        <v>726</v>
      </c>
      <c r="F45" s="17">
        <v>785</v>
      </c>
      <c r="G45" s="17">
        <v>477</v>
      </c>
      <c r="H45" s="11">
        <f t="shared" si="10"/>
        <v>100</v>
      </c>
      <c r="I45" s="104">
        <f t="shared" si="8"/>
        <v>8.3067092651757193</v>
      </c>
      <c r="J45" s="104">
        <f t="shared" si="8"/>
        <v>21.121760738374157</v>
      </c>
      <c r="K45" s="104">
        <f t="shared" si="8"/>
        <v>25.772097976570819</v>
      </c>
      <c r="L45" s="104">
        <f t="shared" si="8"/>
        <v>27.866524671636494</v>
      </c>
      <c r="M45" s="104">
        <f t="shared" si="8"/>
        <v>16.932907348242811</v>
      </c>
    </row>
    <row r="46" spans="1:13" ht="14.5" customHeight="1">
      <c r="A46" s="40" t="s">
        <v>17</v>
      </c>
      <c r="B46" s="20">
        <f t="shared" si="13"/>
        <v>1593</v>
      </c>
      <c r="C46" s="19">
        <v>125</v>
      </c>
      <c r="D46" s="19">
        <v>284</v>
      </c>
      <c r="E46" s="19">
        <v>298</v>
      </c>
      <c r="F46" s="19">
        <v>541</v>
      </c>
      <c r="G46" s="19">
        <v>345</v>
      </c>
      <c r="H46" s="20">
        <f t="shared" si="10"/>
        <v>100</v>
      </c>
      <c r="I46" s="105">
        <f t="shared" si="8"/>
        <v>7.846829880728186</v>
      </c>
      <c r="J46" s="105">
        <f t="shared" si="8"/>
        <v>17.827997489014439</v>
      </c>
      <c r="K46" s="105">
        <f t="shared" si="8"/>
        <v>18.706842435655997</v>
      </c>
      <c r="L46" s="105">
        <f t="shared" si="8"/>
        <v>33.961079723791585</v>
      </c>
      <c r="M46" s="105">
        <f t="shared" si="8"/>
        <v>21.657250470809792</v>
      </c>
    </row>
    <row r="47" spans="1:13" ht="14.5" customHeight="1">
      <c r="A47" s="39" t="s">
        <v>18</v>
      </c>
      <c r="B47" s="11">
        <f t="shared" si="13"/>
        <v>2227</v>
      </c>
      <c r="C47" s="17">
        <v>147</v>
      </c>
      <c r="D47" s="17">
        <v>571</v>
      </c>
      <c r="E47" s="17">
        <v>407</v>
      </c>
      <c r="F47" s="17">
        <v>642</v>
      </c>
      <c r="G47" s="17">
        <v>460</v>
      </c>
      <c r="H47" s="11">
        <f t="shared" si="10"/>
        <v>100</v>
      </c>
      <c r="I47" s="104">
        <f t="shared" si="8"/>
        <v>6.6008082622361925</v>
      </c>
      <c r="J47" s="104">
        <f t="shared" si="8"/>
        <v>25.639874270318813</v>
      </c>
      <c r="K47" s="104">
        <f t="shared" si="8"/>
        <v>18.275707229456668</v>
      </c>
      <c r="L47" s="104">
        <f t="shared" si="8"/>
        <v>28.828019757521329</v>
      </c>
      <c r="M47" s="104">
        <f t="shared" si="8"/>
        <v>20.655590480466994</v>
      </c>
    </row>
    <row r="48" spans="1:13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14581</v>
      </c>
      <c r="C49" s="35">
        <f t="shared" ref="C49:G49" si="14">C29-C9</f>
        <v>1152</v>
      </c>
      <c r="D49" s="35">
        <f t="shared" si="14"/>
        <v>4059</v>
      </c>
      <c r="E49" s="35">
        <f t="shared" si="14"/>
        <v>2223</v>
      </c>
      <c r="F49" s="35">
        <f t="shared" si="14"/>
        <v>1586</v>
      </c>
      <c r="G49" s="35">
        <f t="shared" si="14"/>
        <v>5561</v>
      </c>
      <c r="H49" s="160" t="s">
        <v>140</v>
      </c>
      <c r="I49" s="37">
        <f t="shared" ref="I49:M64" si="15">I29-I9</f>
        <v>-0.7410481224724812</v>
      </c>
      <c r="J49" s="37">
        <f t="shared" si="15"/>
        <v>1.0879647897578728</v>
      </c>
      <c r="K49" s="37">
        <f t="shared" si="15"/>
        <v>-1.6338971658791834</v>
      </c>
      <c r="L49" s="37">
        <f t="shared" si="15"/>
        <v>-3.0958118425931076</v>
      </c>
      <c r="M49" s="37">
        <f t="shared" si="15"/>
        <v>4.3827923411869012</v>
      </c>
    </row>
    <row r="50" spans="1:13" ht="14.5" customHeight="1">
      <c r="A50" s="18" t="s">
        <v>19</v>
      </c>
      <c r="B50" s="36">
        <f t="shared" ref="B50:G65" si="16">B30-B10</f>
        <v>12662</v>
      </c>
      <c r="C50" s="36">
        <f t="shared" si="16"/>
        <v>1096</v>
      </c>
      <c r="D50" s="36">
        <f t="shared" si="16"/>
        <v>3080</v>
      </c>
      <c r="E50" s="36">
        <f t="shared" si="16"/>
        <v>2403</v>
      </c>
      <c r="F50" s="36">
        <f t="shared" si="16"/>
        <v>1102</v>
      </c>
      <c r="G50" s="36">
        <f t="shared" si="16"/>
        <v>4981</v>
      </c>
      <c r="H50" s="36" t="s">
        <v>140</v>
      </c>
      <c r="I50" s="38">
        <f t="shared" si="15"/>
        <v>-0.7560676656745251</v>
      </c>
      <c r="J50" s="38">
        <f t="shared" si="15"/>
        <v>0.37774559269201902</v>
      </c>
      <c r="K50" s="38">
        <f t="shared" si="15"/>
        <v>-0.90668375050777783</v>
      </c>
      <c r="L50" s="38">
        <f t="shared" si="15"/>
        <v>-3.4616531651361591</v>
      </c>
      <c r="M50" s="38">
        <f t="shared" si="15"/>
        <v>4.7466589886264448</v>
      </c>
    </row>
    <row r="51" spans="1:13" ht="14.5" customHeight="1">
      <c r="A51" s="39" t="s">
        <v>3</v>
      </c>
      <c r="B51" s="65">
        <f t="shared" si="16"/>
        <v>904</v>
      </c>
      <c r="C51" s="65">
        <f t="shared" si="16"/>
        <v>143</v>
      </c>
      <c r="D51" s="65">
        <f t="shared" si="16"/>
        <v>168</v>
      </c>
      <c r="E51" s="65">
        <f t="shared" si="16"/>
        <v>46</v>
      </c>
      <c r="F51" s="65">
        <f t="shared" si="16"/>
        <v>192</v>
      </c>
      <c r="G51" s="65">
        <f t="shared" si="16"/>
        <v>355</v>
      </c>
      <c r="H51" s="110" t="s">
        <v>140</v>
      </c>
      <c r="I51" s="87">
        <f t="shared" si="15"/>
        <v>1.1954185852431092</v>
      </c>
      <c r="J51" s="87">
        <f t="shared" si="15"/>
        <v>-0.30995631831912007</v>
      </c>
      <c r="K51" s="87">
        <f t="shared" si="15"/>
        <v>-3.902603169699745</v>
      </c>
      <c r="L51" s="87">
        <f t="shared" si="15"/>
        <v>-1.4879668514121498</v>
      </c>
      <c r="M51" s="87">
        <f t="shared" si="15"/>
        <v>4.5051077541879003</v>
      </c>
    </row>
    <row r="52" spans="1:13" ht="14.5" customHeight="1">
      <c r="A52" s="40" t="s">
        <v>4</v>
      </c>
      <c r="B52" s="66">
        <f t="shared" si="16"/>
        <v>316</v>
      </c>
      <c r="C52" s="66">
        <f t="shared" si="16"/>
        <v>25</v>
      </c>
      <c r="D52" s="66">
        <f t="shared" si="16"/>
        <v>111</v>
      </c>
      <c r="E52" s="66">
        <f t="shared" si="16"/>
        <v>87</v>
      </c>
      <c r="F52" s="66">
        <f t="shared" si="16"/>
        <v>17</v>
      </c>
      <c r="G52" s="66">
        <f t="shared" si="16"/>
        <v>76</v>
      </c>
      <c r="H52" s="66" t="s">
        <v>140</v>
      </c>
      <c r="I52" s="86">
        <f t="shared" si="15"/>
        <v>-0.26892613741020455</v>
      </c>
      <c r="J52" s="86">
        <f t="shared" si="15"/>
        <v>1.7128691594523247</v>
      </c>
      <c r="K52" s="86">
        <f t="shared" si="15"/>
        <v>1.2497697550193401</v>
      </c>
      <c r="L52" s="86">
        <f t="shared" si="15"/>
        <v>-4.1864677350033794</v>
      </c>
      <c r="M52" s="86">
        <f t="shared" si="15"/>
        <v>1.4927549579419157</v>
      </c>
    </row>
    <row r="53" spans="1:13" ht="14.5" customHeight="1">
      <c r="A53" s="39" t="s">
        <v>5</v>
      </c>
      <c r="B53" s="65">
        <f t="shared" si="16"/>
        <v>1531</v>
      </c>
      <c r="C53" s="65">
        <f t="shared" si="16"/>
        <v>162</v>
      </c>
      <c r="D53" s="65">
        <f t="shared" si="16"/>
        <v>459</v>
      </c>
      <c r="E53" s="65">
        <f t="shared" si="16"/>
        <v>100</v>
      </c>
      <c r="F53" s="65">
        <f t="shared" si="16"/>
        <v>109</v>
      </c>
      <c r="G53" s="65">
        <f t="shared" si="16"/>
        <v>701</v>
      </c>
      <c r="H53" s="110" t="s">
        <v>140</v>
      </c>
      <c r="I53" s="87">
        <f t="shared" si="15"/>
        <v>4.6439975530940814E-3</v>
      </c>
      <c r="J53" s="87">
        <f t="shared" si="15"/>
        <v>1.4180623650535331</v>
      </c>
      <c r="K53" s="87">
        <f t="shared" si="15"/>
        <v>-2.6702956814316678</v>
      </c>
      <c r="L53" s="87">
        <f t="shared" si="15"/>
        <v>-3.4647385681716045</v>
      </c>
      <c r="M53" s="87">
        <f t="shared" si="15"/>
        <v>4.7123278869966416</v>
      </c>
    </row>
    <row r="54" spans="1:13" ht="14.5" customHeight="1">
      <c r="A54" s="40" t="s">
        <v>6</v>
      </c>
      <c r="B54" s="66">
        <f t="shared" si="16"/>
        <v>80</v>
      </c>
      <c r="C54" s="66">
        <f t="shared" si="16"/>
        <v>-118</v>
      </c>
      <c r="D54" s="66">
        <f t="shared" si="16"/>
        <v>47</v>
      </c>
      <c r="E54" s="66">
        <f t="shared" si="16"/>
        <v>49</v>
      </c>
      <c r="F54" s="66">
        <f t="shared" si="16"/>
        <v>27</v>
      </c>
      <c r="G54" s="66">
        <f t="shared" si="16"/>
        <v>75</v>
      </c>
      <c r="H54" s="66" t="s">
        <v>140</v>
      </c>
      <c r="I54" s="86">
        <f t="shared" si="15"/>
        <v>-12.49183556088478</v>
      </c>
      <c r="J54" s="86">
        <f t="shared" si="15"/>
        <v>2.6729731142915156</v>
      </c>
      <c r="K54" s="86">
        <f t="shared" si="15"/>
        <v>2.8897461734592156</v>
      </c>
      <c r="L54" s="86">
        <f t="shared" si="15"/>
        <v>0.73920853905061179</v>
      </c>
      <c r="M54" s="86">
        <f t="shared" si="15"/>
        <v>6.1899077340834427</v>
      </c>
    </row>
    <row r="55" spans="1:13" ht="14.5" customHeight="1">
      <c r="A55" s="39" t="s">
        <v>7</v>
      </c>
      <c r="B55" s="65">
        <f t="shared" si="16"/>
        <v>1675</v>
      </c>
      <c r="C55" s="65">
        <f t="shared" si="16"/>
        <v>119</v>
      </c>
      <c r="D55" s="65">
        <f t="shared" si="16"/>
        <v>556</v>
      </c>
      <c r="E55" s="65">
        <f t="shared" si="16"/>
        <v>360</v>
      </c>
      <c r="F55" s="65">
        <f t="shared" si="16"/>
        <v>-291</v>
      </c>
      <c r="G55" s="65">
        <f t="shared" si="16"/>
        <v>931</v>
      </c>
      <c r="H55" s="110" t="s">
        <v>140</v>
      </c>
      <c r="I55" s="87">
        <f t="shared" si="15"/>
        <v>-0.55326227984662246</v>
      </c>
      <c r="J55" s="87">
        <f t="shared" si="15"/>
        <v>1.1936874658142003</v>
      </c>
      <c r="K55" s="87">
        <f t="shared" si="15"/>
        <v>-0.20180176320615573</v>
      </c>
      <c r="L55" s="87">
        <f t="shared" si="15"/>
        <v>-5.010204024126633</v>
      </c>
      <c r="M55" s="87">
        <f t="shared" si="15"/>
        <v>4.5715806013652021</v>
      </c>
    </row>
    <row r="56" spans="1:13" ht="14.5" customHeight="1">
      <c r="A56" s="40" t="s">
        <v>8</v>
      </c>
      <c r="B56" s="66">
        <f t="shared" si="16"/>
        <v>1198</v>
      </c>
      <c r="C56" s="66">
        <f t="shared" si="16"/>
        <v>113</v>
      </c>
      <c r="D56" s="66">
        <f t="shared" si="16"/>
        <v>202</v>
      </c>
      <c r="E56" s="66">
        <f t="shared" si="16"/>
        <v>237</v>
      </c>
      <c r="F56" s="66">
        <f t="shared" si="16"/>
        <v>72</v>
      </c>
      <c r="G56" s="66">
        <f t="shared" si="16"/>
        <v>574</v>
      </c>
      <c r="H56" s="66" t="s">
        <v>140</v>
      </c>
      <c r="I56" s="86">
        <f t="shared" si="15"/>
        <v>-0.43826894595194155</v>
      </c>
      <c r="J56" s="86">
        <f t="shared" si="15"/>
        <v>-0.74371790562092244</v>
      </c>
      <c r="K56" s="86">
        <f t="shared" si="15"/>
        <v>-0.62873577453706275</v>
      </c>
      <c r="L56" s="86">
        <f t="shared" si="15"/>
        <v>-3.7598920839027592</v>
      </c>
      <c r="M56" s="86">
        <f t="shared" si="15"/>
        <v>5.5706147100126859</v>
      </c>
    </row>
    <row r="57" spans="1:13" ht="14.5" customHeight="1">
      <c r="A57" s="39" t="s">
        <v>9</v>
      </c>
      <c r="B57" s="65">
        <f t="shared" si="16"/>
        <v>724</v>
      </c>
      <c r="C57" s="65">
        <f t="shared" si="16"/>
        <v>26</v>
      </c>
      <c r="D57" s="65">
        <f t="shared" si="16"/>
        <v>167</v>
      </c>
      <c r="E57" s="65">
        <f t="shared" si="16"/>
        <v>194</v>
      </c>
      <c r="F57" s="65">
        <f t="shared" si="16"/>
        <v>14</v>
      </c>
      <c r="G57" s="65">
        <f t="shared" si="16"/>
        <v>323</v>
      </c>
      <c r="H57" s="110" t="s">
        <v>140</v>
      </c>
      <c r="I57" s="87">
        <f t="shared" si="15"/>
        <v>-1.443817648832594</v>
      </c>
      <c r="J57" s="87">
        <f t="shared" si="15"/>
        <v>-7.051696508355576E-3</v>
      </c>
      <c r="K57" s="87">
        <f t="shared" si="15"/>
        <v>0.56690919126187467</v>
      </c>
      <c r="L57" s="87">
        <f t="shared" si="15"/>
        <v>-3.9074660058069774</v>
      </c>
      <c r="M57" s="87">
        <f t="shared" si="15"/>
        <v>4.7914261598860559</v>
      </c>
    </row>
    <row r="58" spans="1:13" ht="14.5" customHeight="1">
      <c r="A58" s="40" t="s">
        <v>10</v>
      </c>
      <c r="B58" s="66">
        <f t="shared" si="16"/>
        <v>2964</v>
      </c>
      <c r="C58" s="66">
        <f t="shared" si="16"/>
        <v>252</v>
      </c>
      <c r="D58" s="66">
        <f t="shared" si="16"/>
        <v>581</v>
      </c>
      <c r="E58" s="66">
        <f t="shared" si="16"/>
        <v>605</v>
      </c>
      <c r="F58" s="66">
        <f t="shared" si="16"/>
        <v>537</v>
      </c>
      <c r="G58" s="66">
        <f t="shared" si="16"/>
        <v>989</v>
      </c>
      <c r="H58" s="66" t="s">
        <v>140</v>
      </c>
      <c r="I58" s="86">
        <f t="shared" si="15"/>
        <v>-1.2595236645094996</v>
      </c>
      <c r="J58" s="86">
        <f t="shared" si="15"/>
        <v>-0.57744157099216054</v>
      </c>
      <c r="K58" s="86">
        <f t="shared" si="15"/>
        <v>-0.81142163358334329</v>
      </c>
      <c r="L58" s="86">
        <f t="shared" si="15"/>
        <v>-2.2852671307094532</v>
      </c>
      <c r="M58" s="86">
        <f t="shared" si="15"/>
        <v>4.9336539997944548</v>
      </c>
    </row>
    <row r="59" spans="1:13" ht="14.5" customHeight="1">
      <c r="A59" s="39" t="s">
        <v>11</v>
      </c>
      <c r="B59" s="65">
        <f t="shared" si="16"/>
        <v>3218</v>
      </c>
      <c r="C59" s="65">
        <f t="shared" si="16"/>
        <v>374</v>
      </c>
      <c r="D59" s="65">
        <f t="shared" si="16"/>
        <v>780</v>
      </c>
      <c r="E59" s="65">
        <f t="shared" si="16"/>
        <v>709</v>
      </c>
      <c r="F59" s="65">
        <f t="shared" si="16"/>
        <v>425</v>
      </c>
      <c r="G59" s="65">
        <f t="shared" si="16"/>
        <v>930</v>
      </c>
      <c r="H59" s="110" t="s">
        <v>140</v>
      </c>
      <c r="I59" s="87">
        <f t="shared" si="15"/>
        <v>-1.5179122791137374</v>
      </c>
      <c r="J59" s="87">
        <f t="shared" si="15"/>
        <v>-5.3428409551873557E-2</v>
      </c>
      <c r="K59" s="87">
        <f t="shared" si="15"/>
        <v>-0.54996362563571211</v>
      </c>
      <c r="L59" s="87">
        <f t="shared" si="15"/>
        <v>-3.0836090744819558</v>
      </c>
      <c r="M59" s="87">
        <f t="shared" si="15"/>
        <v>5.2049133887832859</v>
      </c>
    </row>
    <row r="60" spans="1:13" ht="14.5" customHeight="1">
      <c r="A60" s="40" t="s">
        <v>12</v>
      </c>
      <c r="B60" s="66">
        <f t="shared" si="16"/>
        <v>52</v>
      </c>
      <c r="C60" s="66">
        <f t="shared" si="16"/>
        <v>0</v>
      </c>
      <c r="D60" s="66">
        <f t="shared" si="16"/>
        <v>9</v>
      </c>
      <c r="E60" s="66">
        <f t="shared" si="16"/>
        <v>16</v>
      </c>
      <c r="F60" s="66">
        <f t="shared" si="16"/>
        <v>0</v>
      </c>
      <c r="G60" s="66">
        <f t="shared" si="16"/>
        <v>27</v>
      </c>
      <c r="H60" s="66" t="s">
        <v>140</v>
      </c>
      <c r="I60" s="86">
        <f t="shared" si="15"/>
        <v>-1.1517492049068618</v>
      </c>
      <c r="J60" s="86">
        <f t="shared" si="15"/>
        <v>-0.54179918218991219</v>
      </c>
      <c r="K60" s="86">
        <f t="shared" si="15"/>
        <v>0.43957292139936399</v>
      </c>
      <c r="L60" s="86">
        <f t="shared" si="15"/>
        <v>-1.963880054520672</v>
      </c>
      <c r="M60" s="86">
        <f t="shared" si="15"/>
        <v>3.2178555202180821</v>
      </c>
    </row>
    <row r="61" spans="1:13" ht="14.5" customHeight="1">
      <c r="A61" s="16" t="s">
        <v>41</v>
      </c>
      <c r="B61" s="65">
        <f t="shared" si="16"/>
        <v>1919</v>
      </c>
      <c r="C61" s="65">
        <f t="shared" si="16"/>
        <v>56</v>
      </c>
      <c r="D61" s="65">
        <f t="shared" si="16"/>
        <v>979</v>
      </c>
      <c r="E61" s="65">
        <f t="shared" si="16"/>
        <v>-180</v>
      </c>
      <c r="F61" s="65">
        <f t="shared" si="16"/>
        <v>484</v>
      </c>
      <c r="G61" s="65">
        <f t="shared" si="16"/>
        <v>580</v>
      </c>
      <c r="H61" s="110" t="s">
        <v>140</v>
      </c>
      <c r="I61" s="87">
        <f t="shared" si="15"/>
        <v>-0.71139823565454385</v>
      </c>
      <c r="J61" s="87">
        <f t="shared" si="15"/>
        <v>5.4206570008324988</v>
      </c>
      <c r="K61" s="87">
        <f t="shared" si="15"/>
        <v>-6.0787472866686727</v>
      </c>
      <c r="L61" s="87">
        <f t="shared" si="15"/>
        <v>-0.82036713992213706</v>
      </c>
      <c r="M61" s="87">
        <f t="shared" si="15"/>
        <v>2.1898556614128566</v>
      </c>
    </row>
    <row r="62" spans="1:13" ht="14.5" customHeight="1">
      <c r="A62" s="40" t="s">
        <v>13</v>
      </c>
      <c r="B62" s="66">
        <f t="shared" si="16"/>
        <v>393</v>
      </c>
      <c r="C62" s="66">
        <f t="shared" si="16"/>
        <v>19</v>
      </c>
      <c r="D62" s="66">
        <f t="shared" si="16"/>
        <v>159</v>
      </c>
      <c r="E62" s="66">
        <f t="shared" si="16"/>
        <v>1</v>
      </c>
      <c r="F62" s="66">
        <f t="shared" si="16"/>
        <v>107</v>
      </c>
      <c r="G62" s="66">
        <f t="shared" si="16"/>
        <v>107</v>
      </c>
      <c r="H62" s="66" t="s">
        <v>140</v>
      </c>
      <c r="I62" s="86">
        <f t="shared" si="15"/>
        <v>0.10236542205885524</v>
      </c>
      <c r="J62" s="86">
        <f t="shared" si="15"/>
        <v>3.0256525630230584</v>
      </c>
      <c r="K62" s="86">
        <f t="shared" si="15"/>
        <v>-4.2662625868278141</v>
      </c>
      <c r="L62" s="86">
        <f t="shared" si="15"/>
        <v>-0.51333248414807997</v>
      </c>
      <c r="M62" s="86">
        <f t="shared" si="15"/>
        <v>1.6515770858939867</v>
      </c>
    </row>
    <row r="63" spans="1:13" ht="14.5" customHeight="1">
      <c r="A63" s="39" t="s">
        <v>14</v>
      </c>
      <c r="B63" s="65">
        <f t="shared" si="16"/>
        <v>215</v>
      </c>
      <c r="C63" s="65">
        <f t="shared" si="16"/>
        <v>12</v>
      </c>
      <c r="D63" s="65">
        <f t="shared" si="16"/>
        <v>103</v>
      </c>
      <c r="E63" s="65">
        <f t="shared" si="16"/>
        <v>4</v>
      </c>
      <c r="F63" s="65">
        <f t="shared" si="16"/>
        <v>57</v>
      </c>
      <c r="G63" s="65">
        <f t="shared" si="16"/>
        <v>39</v>
      </c>
      <c r="H63" s="110" t="s">
        <v>140</v>
      </c>
      <c r="I63" s="87">
        <f t="shared" si="15"/>
        <v>-0.19435224889392799</v>
      </c>
      <c r="J63" s="87">
        <f t="shared" si="15"/>
        <v>4.3925915427657358</v>
      </c>
      <c r="K63" s="87">
        <f t="shared" si="15"/>
        <v>-4.0016348001489774</v>
      </c>
      <c r="L63" s="87">
        <f t="shared" si="15"/>
        <v>-0.37398250719894577</v>
      </c>
      <c r="M63" s="87">
        <f t="shared" si="15"/>
        <v>0.17737801347611182</v>
      </c>
    </row>
    <row r="64" spans="1:13" ht="14.5" customHeight="1">
      <c r="A64" s="40" t="s">
        <v>15</v>
      </c>
      <c r="B64" s="66">
        <f t="shared" si="16"/>
        <v>282</v>
      </c>
      <c r="C64" s="66">
        <f t="shared" si="16"/>
        <v>15</v>
      </c>
      <c r="D64" s="66">
        <f t="shared" si="16"/>
        <v>109</v>
      </c>
      <c r="E64" s="66">
        <f t="shared" si="16"/>
        <v>12</v>
      </c>
      <c r="F64" s="66">
        <f t="shared" si="16"/>
        <v>59</v>
      </c>
      <c r="G64" s="66">
        <f t="shared" si="16"/>
        <v>87</v>
      </c>
      <c r="H64" s="66" t="s">
        <v>140</v>
      </c>
      <c r="I64" s="86">
        <f t="shared" si="15"/>
        <v>-0.42642642642642592</v>
      </c>
      <c r="J64" s="86">
        <f t="shared" si="15"/>
        <v>4.2513942513942489</v>
      </c>
      <c r="K64" s="86">
        <f t="shared" si="15"/>
        <v>-4.9665379665379668</v>
      </c>
      <c r="L64" s="86">
        <f t="shared" si="15"/>
        <v>-2.1437151437151449</v>
      </c>
      <c r="M64" s="86">
        <f t="shared" si="15"/>
        <v>3.2852852852852852</v>
      </c>
    </row>
    <row r="65" spans="1:13" ht="14.5" customHeight="1">
      <c r="A65" s="39" t="s">
        <v>16</v>
      </c>
      <c r="B65" s="65">
        <f t="shared" si="16"/>
        <v>455</v>
      </c>
      <c r="C65" s="65">
        <f t="shared" si="16"/>
        <v>36</v>
      </c>
      <c r="D65" s="65">
        <f t="shared" si="16"/>
        <v>188</v>
      </c>
      <c r="E65" s="65">
        <f t="shared" si="16"/>
        <v>-33</v>
      </c>
      <c r="F65" s="65">
        <f t="shared" si="16"/>
        <v>138</v>
      </c>
      <c r="G65" s="65">
        <f t="shared" si="16"/>
        <v>126</v>
      </c>
      <c r="H65" s="110" t="s">
        <v>140</v>
      </c>
      <c r="I65" s="87">
        <f t="shared" ref="I65:M67" si="17">I45-I25</f>
        <v>-7.6017237787871395E-2</v>
      </c>
      <c r="J65" s="87">
        <f t="shared" si="17"/>
        <v>3.8906007045045534</v>
      </c>
      <c r="K65" s="87">
        <f t="shared" si="17"/>
        <v>-6.3616869514562779</v>
      </c>
      <c r="L65" s="87">
        <f t="shared" si="17"/>
        <v>0.47448402811405543</v>
      </c>
      <c r="M65" s="87">
        <f t="shared" si="17"/>
        <v>2.0726194566255369</v>
      </c>
    </row>
    <row r="66" spans="1:13" ht="14.5" customHeight="1">
      <c r="A66" s="40" t="s">
        <v>17</v>
      </c>
      <c r="B66" s="66">
        <f>B46-B26</f>
        <v>282</v>
      </c>
      <c r="C66" s="66">
        <f t="shared" ref="C66:G66" si="18">C46-C26</f>
        <v>22</v>
      </c>
      <c r="D66" s="66">
        <f t="shared" si="18"/>
        <v>159</v>
      </c>
      <c r="E66" s="66">
        <f t="shared" si="18"/>
        <v>-87</v>
      </c>
      <c r="F66" s="66">
        <f t="shared" si="18"/>
        <v>93</v>
      </c>
      <c r="G66" s="66">
        <f t="shared" si="18"/>
        <v>95</v>
      </c>
      <c r="H66" s="66" t="s">
        <v>140</v>
      </c>
      <c r="I66" s="86">
        <f t="shared" si="17"/>
        <v>-9.7681360528971695E-3</v>
      </c>
      <c r="J66" s="86">
        <f t="shared" si="17"/>
        <v>8.2932911579694348</v>
      </c>
      <c r="K66" s="86">
        <f t="shared" si="17"/>
        <v>-10.660053063962614</v>
      </c>
      <c r="L66" s="86">
        <f t="shared" si="17"/>
        <v>-0.21130776667370554</v>
      </c>
      <c r="M66" s="86">
        <f t="shared" si="17"/>
        <v>2.5878378087197831</v>
      </c>
    </row>
    <row r="67" spans="1:13" ht="14.5" customHeight="1">
      <c r="A67" s="39" t="s">
        <v>18</v>
      </c>
      <c r="B67" s="65">
        <f t="shared" ref="B67:G67" si="19">B47-B27</f>
        <v>292</v>
      </c>
      <c r="C67" s="65">
        <f t="shared" si="19"/>
        <v>-48</v>
      </c>
      <c r="D67" s="65">
        <f t="shared" si="19"/>
        <v>261</v>
      </c>
      <c r="E67" s="65">
        <f t="shared" si="19"/>
        <v>-77</v>
      </c>
      <c r="F67" s="65">
        <f t="shared" si="19"/>
        <v>30</v>
      </c>
      <c r="G67" s="65">
        <f t="shared" si="19"/>
        <v>126</v>
      </c>
      <c r="H67" s="110" t="s">
        <v>140</v>
      </c>
      <c r="I67" s="87">
        <f t="shared" si="17"/>
        <v>-3.4767111176087688</v>
      </c>
      <c r="J67" s="87">
        <f t="shared" si="17"/>
        <v>9.6192024356934915</v>
      </c>
      <c r="K67" s="87">
        <f t="shared" si="17"/>
        <v>-6.7372126671841599</v>
      </c>
      <c r="L67" s="87">
        <f t="shared" si="17"/>
        <v>-2.7998872192228568</v>
      </c>
      <c r="M67" s="87">
        <f t="shared" si="17"/>
        <v>3.3946085683222904</v>
      </c>
    </row>
    <row r="68" spans="1:13" s="94" customFormat="1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7" sqref="A7:A8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162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3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  <c r="H6" s="234"/>
      <c r="I6" s="217" t="s">
        <v>72</v>
      </c>
      <c r="J6" s="217" t="s">
        <v>146</v>
      </c>
      <c r="K6" s="217" t="s">
        <v>147</v>
      </c>
      <c r="L6" s="217" t="s">
        <v>148</v>
      </c>
      <c r="M6" s="218" t="s">
        <v>73</v>
      </c>
    </row>
    <row r="7" spans="1:13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3" ht="14.5" customHeight="1">
      <c r="A8" s="287"/>
      <c r="B8" s="271">
        <v>2011</v>
      </c>
      <c r="C8" s="271"/>
      <c r="D8" s="271"/>
      <c r="E8" s="271"/>
      <c r="F8" s="271"/>
      <c r="G8" s="271"/>
      <c r="H8" s="284">
        <v>2011</v>
      </c>
      <c r="I8" s="284"/>
      <c r="J8" s="284"/>
      <c r="K8" s="284"/>
      <c r="L8" s="284"/>
      <c r="M8" s="284"/>
    </row>
    <row r="9" spans="1:13" ht="14.5" customHeight="1">
      <c r="A9" s="21" t="s">
        <v>30</v>
      </c>
      <c r="B9" s="17">
        <f>B27+B26+B25+B24+B23+B22+B20+B19+B18+B17+B16+B15+B14+B13+B12+B11</f>
        <v>82197</v>
      </c>
      <c r="C9" s="17">
        <f t="shared" ref="C9:G9" si="0">C27+C26+C25+C24+C23+C22+C20+C19+C18+C17+C16+C15+C14+C13+C12+C11</f>
        <v>10714</v>
      </c>
      <c r="D9" s="17">
        <f t="shared" si="0"/>
        <v>18529</v>
      </c>
      <c r="E9" s="17">
        <f t="shared" si="0"/>
        <v>20490</v>
      </c>
      <c r="F9" s="17">
        <f t="shared" si="0"/>
        <v>23593</v>
      </c>
      <c r="G9" s="17">
        <f t="shared" si="0"/>
        <v>8871</v>
      </c>
      <c r="H9" s="17">
        <f>B9*100/$B9</f>
        <v>100</v>
      </c>
      <c r="I9" s="104">
        <f t="shared" ref="I9:M24" si="1">C9*100/$B9</f>
        <v>13.034538973441853</v>
      </c>
      <c r="J9" s="104">
        <f t="shared" si="1"/>
        <v>22.542185237904061</v>
      </c>
      <c r="K9" s="104">
        <f t="shared" si="1"/>
        <v>24.927917077265594</v>
      </c>
      <c r="L9" s="104">
        <f t="shared" si="1"/>
        <v>28.70299402654598</v>
      </c>
      <c r="M9" s="104">
        <f t="shared" si="1"/>
        <v>10.792364684842513</v>
      </c>
    </row>
    <row r="10" spans="1:13" ht="14.5" customHeight="1">
      <c r="A10" s="18" t="s">
        <v>19</v>
      </c>
      <c r="B10" s="20">
        <f>SUM(B11:B20)</f>
        <v>80021</v>
      </c>
      <c r="C10" s="20">
        <f t="shared" ref="C10:G10" si="2">SUM(C11:C20)</f>
        <v>10526</v>
      </c>
      <c r="D10" s="20">
        <f t="shared" si="2"/>
        <v>18212</v>
      </c>
      <c r="E10" s="20">
        <f t="shared" si="2"/>
        <v>19865</v>
      </c>
      <c r="F10" s="20">
        <f t="shared" si="2"/>
        <v>22902</v>
      </c>
      <c r="G10" s="20">
        <f t="shared" si="2"/>
        <v>8516</v>
      </c>
      <c r="H10" s="20">
        <f t="shared" ref="H10:M27" si="3">B10*100/$B10</f>
        <v>100</v>
      </c>
      <c r="I10" s="106">
        <f t="shared" si="1"/>
        <v>13.154047062646056</v>
      </c>
      <c r="J10" s="106">
        <f t="shared" si="1"/>
        <v>22.759025755739117</v>
      </c>
      <c r="K10" s="106">
        <f t="shared" si="1"/>
        <v>24.824733507454294</v>
      </c>
      <c r="L10" s="106">
        <f t="shared" si="1"/>
        <v>28.619987253345997</v>
      </c>
      <c r="M10" s="106">
        <f t="shared" si="1"/>
        <v>10.642206420814537</v>
      </c>
    </row>
    <row r="11" spans="1:13" ht="14.5" customHeight="1">
      <c r="A11" s="39" t="s">
        <v>3</v>
      </c>
      <c r="B11" s="11">
        <f t="shared" ref="B11:B20" si="4">SUM(C11:G11)</f>
        <v>289</v>
      </c>
      <c r="C11" s="17">
        <v>41</v>
      </c>
      <c r="D11" s="17">
        <v>67</v>
      </c>
      <c r="E11" s="17">
        <v>79</v>
      </c>
      <c r="F11" s="17">
        <v>84</v>
      </c>
      <c r="G11" s="17">
        <v>18</v>
      </c>
      <c r="H11" s="11">
        <f t="shared" si="3"/>
        <v>100</v>
      </c>
      <c r="I11" s="104">
        <f t="shared" si="1"/>
        <v>14.186851211072664</v>
      </c>
      <c r="J11" s="104">
        <f t="shared" si="1"/>
        <v>23.183391003460208</v>
      </c>
      <c r="K11" s="104">
        <f t="shared" si="1"/>
        <v>27.335640138408305</v>
      </c>
      <c r="L11" s="104">
        <f t="shared" si="1"/>
        <v>29.065743944636679</v>
      </c>
      <c r="M11" s="104">
        <f t="shared" si="1"/>
        <v>6.2283737024221457</v>
      </c>
    </row>
    <row r="12" spans="1:13" ht="14.5" customHeight="1">
      <c r="A12" s="40" t="s">
        <v>4</v>
      </c>
      <c r="B12" s="20">
        <f t="shared" si="4"/>
        <v>372</v>
      </c>
      <c r="C12" s="19">
        <v>47</v>
      </c>
      <c r="D12" s="19">
        <v>92</v>
      </c>
      <c r="E12" s="19">
        <v>85</v>
      </c>
      <c r="F12" s="19">
        <v>98</v>
      </c>
      <c r="G12" s="19">
        <v>50</v>
      </c>
      <c r="H12" s="20">
        <f t="shared" si="3"/>
        <v>100</v>
      </c>
      <c r="I12" s="105">
        <f t="shared" si="1"/>
        <v>12.634408602150538</v>
      </c>
      <c r="J12" s="105">
        <f t="shared" si="1"/>
        <v>24.731182795698924</v>
      </c>
      <c r="K12" s="105">
        <f t="shared" si="1"/>
        <v>22.849462365591396</v>
      </c>
      <c r="L12" s="105">
        <f t="shared" si="1"/>
        <v>26.344086021505376</v>
      </c>
      <c r="M12" s="105">
        <f t="shared" si="1"/>
        <v>13.440860215053764</v>
      </c>
    </row>
    <row r="13" spans="1:13" ht="14.5" customHeight="1">
      <c r="A13" s="39" t="s">
        <v>5</v>
      </c>
      <c r="B13" s="11">
        <f t="shared" si="4"/>
        <v>5616</v>
      </c>
      <c r="C13" s="17">
        <v>684</v>
      </c>
      <c r="D13" s="17">
        <v>1165</v>
      </c>
      <c r="E13" s="17">
        <v>1573</v>
      </c>
      <c r="F13" s="17">
        <v>1658</v>
      </c>
      <c r="G13" s="17">
        <v>536</v>
      </c>
      <c r="H13" s="11">
        <f t="shared" si="3"/>
        <v>100</v>
      </c>
      <c r="I13" s="104">
        <f t="shared" si="1"/>
        <v>12.179487179487179</v>
      </c>
      <c r="J13" s="104">
        <f t="shared" si="1"/>
        <v>20.744301994301996</v>
      </c>
      <c r="K13" s="104">
        <f t="shared" si="1"/>
        <v>28.00925925925926</v>
      </c>
      <c r="L13" s="104">
        <f t="shared" si="1"/>
        <v>29.522792022792022</v>
      </c>
      <c r="M13" s="104">
        <f t="shared" si="1"/>
        <v>9.5441595441595446</v>
      </c>
    </row>
    <row r="14" spans="1:13" ht="14.5" customHeight="1">
      <c r="A14" s="40" t="s">
        <v>6</v>
      </c>
      <c r="B14" s="20">
        <f t="shared" si="4"/>
        <v>160</v>
      </c>
      <c r="C14" s="19">
        <v>25</v>
      </c>
      <c r="D14" s="19">
        <v>30</v>
      </c>
      <c r="E14" s="19">
        <v>39</v>
      </c>
      <c r="F14" s="19">
        <v>40</v>
      </c>
      <c r="G14" s="19">
        <v>26</v>
      </c>
      <c r="H14" s="20">
        <f t="shared" si="3"/>
        <v>100</v>
      </c>
      <c r="I14" s="105">
        <f t="shared" si="1"/>
        <v>15.625</v>
      </c>
      <c r="J14" s="105">
        <f t="shared" si="1"/>
        <v>18.75</v>
      </c>
      <c r="K14" s="105">
        <f t="shared" si="1"/>
        <v>24.375</v>
      </c>
      <c r="L14" s="105">
        <f t="shared" si="1"/>
        <v>25</v>
      </c>
      <c r="M14" s="105">
        <f t="shared" si="1"/>
        <v>16.25</v>
      </c>
    </row>
    <row r="15" spans="1:13" ht="14.5" customHeight="1">
      <c r="A15" s="39" t="s">
        <v>7</v>
      </c>
      <c r="B15" s="11">
        <f t="shared" si="4"/>
        <v>23085</v>
      </c>
      <c r="C15" s="17">
        <v>2504</v>
      </c>
      <c r="D15" s="17">
        <v>4869</v>
      </c>
      <c r="E15" s="17">
        <v>5480</v>
      </c>
      <c r="F15" s="17">
        <v>7264</v>
      </c>
      <c r="G15" s="17">
        <v>2968</v>
      </c>
      <c r="H15" s="11">
        <f t="shared" si="3"/>
        <v>100</v>
      </c>
      <c r="I15" s="104">
        <f t="shared" si="1"/>
        <v>10.84687026207494</v>
      </c>
      <c r="J15" s="104">
        <f t="shared" si="1"/>
        <v>21.091617933723196</v>
      </c>
      <c r="K15" s="104">
        <f t="shared" si="1"/>
        <v>23.738358241282217</v>
      </c>
      <c r="L15" s="104">
        <f t="shared" si="1"/>
        <v>31.466320121290881</v>
      </c>
      <c r="M15" s="104">
        <f t="shared" si="1"/>
        <v>12.856833441628764</v>
      </c>
    </row>
    <row r="16" spans="1:13" ht="14.5" customHeight="1">
      <c r="A16" s="40" t="s">
        <v>8</v>
      </c>
      <c r="B16" s="20">
        <f t="shared" si="4"/>
        <v>4564</v>
      </c>
      <c r="C16" s="19">
        <v>438</v>
      </c>
      <c r="D16" s="19">
        <v>938</v>
      </c>
      <c r="E16" s="19">
        <v>1052</v>
      </c>
      <c r="F16" s="19">
        <v>1577</v>
      </c>
      <c r="G16" s="19">
        <v>559</v>
      </c>
      <c r="H16" s="20">
        <f t="shared" si="3"/>
        <v>100</v>
      </c>
      <c r="I16" s="105">
        <f t="shared" si="1"/>
        <v>9.5968448729184921</v>
      </c>
      <c r="J16" s="105">
        <f t="shared" si="1"/>
        <v>20.552147239263803</v>
      </c>
      <c r="K16" s="105">
        <f t="shared" si="1"/>
        <v>23.049956178790534</v>
      </c>
      <c r="L16" s="105">
        <f t="shared" si="1"/>
        <v>34.553023663453111</v>
      </c>
      <c r="M16" s="105">
        <f t="shared" si="1"/>
        <v>12.248028045574058</v>
      </c>
    </row>
    <row r="17" spans="1:13" ht="14.5" customHeight="1">
      <c r="A17" s="39" t="s">
        <v>9</v>
      </c>
      <c r="B17" s="11">
        <f t="shared" si="4"/>
        <v>7325</v>
      </c>
      <c r="C17" s="17">
        <v>787</v>
      </c>
      <c r="D17" s="17">
        <v>1636</v>
      </c>
      <c r="E17" s="17">
        <v>1799</v>
      </c>
      <c r="F17" s="17">
        <v>2266</v>
      </c>
      <c r="G17" s="17">
        <v>837</v>
      </c>
      <c r="H17" s="11">
        <f t="shared" si="3"/>
        <v>100</v>
      </c>
      <c r="I17" s="104">
        <f t="shared" si="1"/>
        <v>10.744027303754267</v>
      </c>
      <c r="J17" s="104">
        <f t="shared" si="1"/>
        <v>22.33447098976109</v>
      </c>
      <c r="K17" s="104">
        <f t="shared" si="1"/>
        <v>24.559726962457336</v>
      </c>
      <c r="L17" s="104">
        <f t="shared" si="1"/>
        <v>30.935153583617748</v>
      </c>
      <c r="M17" s="104">
        <f t="shared" si="1"/>
        <v>11.426621160409557</v>
      </c>
    </row>
    <row r="18" spans="1:13" ht="14.5" customHeight="1">
      <c r="A18" s="40" t="s">
        <v>10</v>
      </c>
      <c r="B18" s="20">
        <f t="shared" si="4"/>
        <v>14509</v>
      </c>
      <c r="C18" s="19">
        <v>2135</v>
      </c>
      <c r="D18" s="19">
        <v>3250</v>
      </c>
      <c r="E18" s="19">
        <v>3646</v>
      </c>
      <c r="F18" s="19">
        <v>3937</v>
      </c>
      <c r="G18" s="19">
        <v>1541</v>
      </c>
      <c r="H18" s="20">
        <f t="shared" si="3"/>
        <v>100</v>
      </c>
      <c r="I18" s="105">
        <f t="shared" si="1"/>
        <v>14.715004479977944</v>
      </c>
      <c r="J18" s="105">
        <f t="shared" si="1"/>
        <v>22.399889723619822</v>
      </c>
      <c r="K18" s="105">
        <f t="shared" si="1"/>
        <v>25.129230133020883</v>
      </c>
      <c r="L18" s="105">
        <f t="shared" si="1"/>
        <v>27.134881797504995</v>
      </c>
      <c r="M18" s="105">
        <f t="shared" si="1"/>
        <v>10.620993865876352</v>
      </c>
    </row>
    <row r="19" spans="1:13" ht="14.5" customHeight="1">
      <c r="A19" s="39" t="s">
        <v>11</v>
      </c>
      <c r="B19" s="11">
        <f t="shared" si="4"/>
        <v>21932</v>
      </c>
      <c r="C19" s="17">
        <v>3616</v>
      </c>
      <c r="D19" s="17">
        <v>5687</v>
      </c>
      <c r="E19" s="17">
        <v>5572</v>
      </c>
      <c r="F19" s="17">
        <v>5357</v>
      </c>
      <c r="G19" s="17">
        <v>1700</v>
      </c>
      <c r="H19" s="11">
        <f t="shared" si="3"/>
        <v>100</v>
      </c>
      <c r="I19" s="104">
        <f t="shared" si="1"/>
        <v>16.487324457413823</v>
      </c>
      <c r="J19" s="104">
        <f t="shared" si="1"/>
        <v>25.930147729345251</v>
      </c>
      <c r="K19" s="104">
        <f t="shared" si="1"/>
        <v>25.40579974466533</v>
      </c>
      <c r="L19" s="104">
        <f t="shared" si="1"/>
        <v>24.425496990698523</v>
      </c>
      <c r="M19" s="104">
        <f t="shared" si="1"/>
        <v>7.7512310778770743</v>
      </c>
    </row>
    <row r="20" spans="1:13" ht="14.5" customHeight="1">
      <c r="A20" s="40" t="s">
        <v>12</v>
      </c>
      <c r="B20" s="20">
        <f t="shared" si="4"/>
        <v>2169</v>
      </c>
      <c r="C20" s="19">
        <v>249</v>
      </c>
      <c r="D20" s="19">
        <v>478</v>
      </c>
      <c r="E20" s="19">
        <v>540</v>
      </c>
      <c r="F20" s="19">
        <v>621</v>
      </c>
      <c r="G20" s="19">
        <v>281</v>
      </c>
      <c r="H20" s="20">
        <f t="shared" si="3"/>
        <v>100</v>
      </c>
      <c r="I20" s="105">
        <f t="shared" si="1"/>
        <v>11.479944674965422</v>
      </c>
      <c r="J20" s="105">
        <f t="shared" si="1"/>
        <v>22.037805440295067</v>
      </c>
      <c r="K20" s="105">
        <f t="shared" si="1"/>
        <v>24.896265560165975</v>
      </c>
      <c r="L20" s="105">
        <f t="shared" si="1"/>
        <v>28.630705394190873</v>
      </c>
      <c r="M20" s="105">
        <f t="shared" si="1"/>
        <v>12.955278930382665</v>
      </c>
    </row>
    <row r="21" spans="1:13" ht="14.5" customHeight="1">
      <c r="A21" s="16" t="s">
        <v>41</v>
      </c>
      <c r="B21" s="11">
        <f>SUM(B22:B27)</f>
        <v>2176</v>
      </c>
      <c r="C21" s="11">
        <f t="shared" ref="C21:G21" si="5">SUM(C22:C27)</f>
        <v>188</v>
      </c>
      <c r="D21" s="11">
        <f t="shared" si="5"/>
        <v>317</v>
      </c>
      <c r="E21" s="11">
        <f t="shared" si="5"/>
        <v>625</v>
      </c>
      <c r="F21" s="11">
        <f t="shared" si="5"/>
        <v>691</v>
      </c>
      <c r="G21" s="11">
        <f t="shared" si="5"/>
        <v>355</v>
      </c>
      <c r="H21" s="11">
        <f t="shared" si="3"/>
        <v>100</v>
      </c>
      <c r="I21" s="62">
        <f t="shared" si="1"/>
        <v>8.639705882352942</v>
      </c>
      <c r="J21" s="62">
        <f t="shared" si="1"/>
        <v>14.568014705882353</v>
      </c>
      <c r="K21" s="62">
        <f t="shared" si="1"/>
        <v>28.722426470588236</v>
      </c>
      <c r="L21" s="62">
        <f t="shared" si="1"/>
        <v>31.755514705882351</v>
      </c>
      <c r="M21" s="62">
        <f t="shared" si="1"/>
        <v>16.314338235294116</v>
      </c>
    </row>
    <row r="22" spans="1:13" ht="14.5" customHeight="1">
      <c r="A22" s="40" t="s">
        <v>13</v>
      </c>
      <c r="B22" s="20">
        <f t="shared" ref="B22:B27" si="6">SUM(C22:G22)</f>
        <v>539</v>
      </c>
      <c r="C22" s="19">
        <v>20</v>
      </c>
      <c r="D22" s="19">
        <v>102</v>
      </c>
      <c r="E22" s="19">
        <v>152</v>
      </c>
      <c r="F22" s="19">
        <v>164</v>
      </c>
      <c r="G22" s="19">
        <v>101</v>
      </c>
      <c r="H22" s="20">
        <f t="shared" si="3"/>
        <v>100</v>
      </c>
      <c r="I22" s="105">
        <f t="shared" si="1"/>
        <v>3.7105751391465676</v>
      </c>
      <c r="J22" s="105">
        <f t="shared" si="1"/>
        <v>18.923933209647494</v>
      </c>
      <c r="K22" s="105">
        <f t="shared" si="1"/>
        <v>28.200371057513916</v>
      </c>
      <c r="L22" s="105">
        <f t="shared" si="1"/>
        <v>30.426716141001855</v>
      </c>
      <c r="M22" s="105">
        <f t="shared" si="1"/>
        <v>18.738404452690165</v>
      </c>
    </row>
    <row r="23" spans="1:13" ht="14.5" customHeight="1">
      <c r="A23" s="39" t="s">
        <v>14</v>
      </c>
      <c r="B23" s="11">
        <f t="shared" si="6"/>
        <v>121</v>
      </c>
      <c r="C23" s="17">
        <v>5</v>
      </c>
      <c r="D23" s="17">
        <v>20</v>
      </c>
      <c r="E23" s="17">
        <v>44</v>
      </c>
      <c r="F23" s="17">
        <v>34</v>
      </c>
      <c r="G23" s="17">
        <v>18</v>
      </c>
      <c r="H23" s="11">
        <f t="shared" si="3"/>
        <v>100</v>
      </c>
      <c r="I23" s="104">
        <f t="shared" si="1"/>
        <v>4.1322314049586772</v>
      </c>
      <c r="J23" s="104">
        <f t="shared" si="1"/>
        <v>16.528925619834709</v>
      </c>
      <c r="K23" s="104">
        <f t="shared" si="1"/>
        <v>36.363636363636367</v>
      </c>
      <c r="L23" s="104">
        <f t="shared" si="1"/>
        <v>28.099173553719009</v>
      </c>
      <c r="M23" s="104">
        <f t="shared" si="1"/>
        <v>14.87603305785124</v>
      </c>
    </row>
    <row r="24" spans="1:13" ht="14.5" customHeight="1">
      <c r="A24" s="40" t="s">
        <v>15</v>
      </c>
      <c r="B24" s="20">
        <f t="shared" si="6"/>
        <v>191</v>
      </c>
      <c r="C24" s="19">
        <v>25</v>
      </c>
      <c r="D24" s="19">
        <v>31</v>
      </c>
      <c r="E24" s="19">
        <v>58</v>
      </c>
      <c r="F24" s="19">
        <v>54</v>
      </c>
      <c r="G24" s="19">
        <v>23</v>
      </c>
      <c r="H24" s="20">
        <f t="shared" si="3"/>
        <v>100</v>
      </c>
      <c r="I24" s="105">
        <f t="shared" si="1"/>
        <v>13.089005235602095</v>
      </c>
      <c r="J24" s="105">
        <f t="shared" si="1"/>
        <v>16.230366492146597</v>
      </c>
      <c r="K24" s="105">
        <f t="shared" si="1"/>
        <v>30.366492146596858</v>
      </c>
      <c r="L24" s="105">
        <f t="shared" si="1"/>
        <v>28.272251308900522</v>
      </c>
      <c r="M24" s="105">
        <f t="shared" si="1"/>
        <v>12.041884816753926</v>
      </c>
    </row>
    <row r="25" spans="1:13" ht="14.5" customHeight="1">
      <c r="A25" s="39" t="s">
        <v>16</v>
      </c>
      <c r="B25" s="11">
        <f t="shared" si="6"/>
        <v>435</v>
      </c>
      <c r="C25" s="17">
        <v>38</v>
      </c>
      <c r="D25" s="17">
        <v>57</v>
      </c>
      <c r="E25" s="17">
        <v>138</v>
      </c>
      <c r="F25" s="17">
        <v>132</v>
      </c>
      <c r="G25" s="17">
        <v>70</v>
      </c>
      <c r="H25" s="11">
        <f t="shared" si="3"/>
        <v>100</v>
      </c>
      <c r="I25" s="104">
        <f t="shared" si="3"/>
        <v>8.7356321839080469</v>
      </c>
      <c r="J25" s="104">
        <f t="shared" si="3"/>
        <v>13.103448275862069</v>
      </c>
      <c r="K25" s="104">
        <f t="shared" si="3"/>
        <v>31.724137931034484</v>
      </c>
      <c r="L25" s="104">
        <f t="shared" si="3"/>
        <v>30.344827586206897</v>
      </c>
      <c r="M25" s="104">
        <f t="shared" si="3"/>
        <v>16.091954022988507</v>
      </c>
    </row>
    <row r="26" spans="1:13" ht="14.5" customHeight="1">
      <c r="A26" s="40" t="s">
        <v>17</v>
      </c>
      <c r="B26" s="20">
        <f t="shared" si="6"/>
        <v>283</v>
      </c>
      <c r="C26" s="19">
        <v>28</v>
      </c>
      <c r="D26" s="19">
        <v>34</v>
      </c>
      <c r="E26" s="19">
        <v>80</v>
      </c>
      <c r="F26" s="19">
        <v>92</v>
      </c>
      <c r="G26" s="19">
        <v>49</v>
      </c>
      <c r="H26" s="20">
        <f t="shared" si="3"/>
        <v>100</v>
      </c>
      <c r="I26" s="105">
        <f t="shared" si="3"/>
        <v>9.8939929328621901</v>
      </c>
      <c r="J26" s="105">
        <f t="shared" si="3"/>
        <v>12.014134275618375</v>
      </c>
      <c r="K26" s="105">
        <f t="shared" si="3"/>
        <v>28.268551236749115</v>
      </c>
      <c r="L26" s="105">
        <f t="shared" si="3"/>
        <v>32.508833922261481</v>
      </c>
      <c r="M26" s="105">
        <f t="shared" si="3"/>
        <v>17.314487632508833</v>
      </c>
    </row>
    <row r="27" spans="1:13" ht="14.5" customHeight="1">
      <c r="A27" s="39" t="s">
        <v>18</v>
      </c>
      <c r="B27" s="11">
        <f t="shared" si="6"/>
        <v>607</v>
      </c>
      <c r="C27" s="17">
        <v>72</v>
      </c>
      <c r="D27" s="17">
        <v>73</v>
      </c>
      <c r="E27" s="17">
        <v>153</v>
      </c>
      <c r="F27" s="17">
        <v>215</v>
      </c>
      <c r="G27" s="17">
        <v>94</v>
      </c>
      <c r="H27" s="11">
        <f t="shared" si="3"/>
        <v>100</v>
      </c>
      <c r="I27" s="104">
        <f t="shared" si="3"/>
        <v>11.86161449752883</v>
      </c>
      <c r="J27" s="104">
        <f t="shared" si="3"/>
        <v>12.026359143327841</v>
      </c>
      <c r="K27" s="104">
        <f t="shared" si="3"/>
        <v>25.205930807248766</v>
      </c>
      <c r="L27" s="104">
        <f t="shared" si="3"/>
        <v>35.420098846787482</v>
      </c>
      <c r="M27" s="104">
        <f t="shared" si="3"/>
        <v>15.485996705107084</v>
      </c>
    </row>
    <row r="28" spans="1:13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B47+B46+B45+B44+B43+B42+B40+B39+B38+B37+B36+B35+B34+B33+B32+B31</f>
        <v>99363</v>
      </c>
      <c r="C29" s="17">
        <f t="shared" ref="C29:G29" si="7">C47+C46+C45+C44+C43+C42+C40+C39+C38+C37+C36+C35+C34+C33+C32+C31</f>
        <v>13160</v>
      </c>
      <c r="D29" s="17">
        <f t="shared" si="7"/>
        <v>21190</v>
      </c>
      <c r="E29" s="17">
        <f t="shared" si="7"/>
        <v>24490</v>
      </c>
      <c r="F29" s="17">
        <f t="shared" si="7"/>
        <v>24575</v>
      </c>
      <c r="G29" s="17">
        <f t="shared" si="7"/>
        <v>15948</v>
      </c>
      <c r="H29" s="17">
        <f>B29*100/$B29</f>
        <v>100</v>
      </c>
      <c r="I29" s="104">
        <f t="shared" ref="I29:M47" si="8">C29*100/$B29</f>
        <v>13.244366615339715</v>
      </c>
      <c r="J29" s="104">
        <f t="shared" si="8"/>
        <v>21.325845636705814</v>
      </c>
      <c r="K29" s="104">
        <f t="shared" si="8"/>
        <v>24.647001398911062</v>
      </c>
      <c r="L29" s="104">
        <f t="shared" si="8"/>
        <v>24.732546320058773</v>
      </c>
      <c r="M29" s="104">
        <f t="shared" si="8"/>
        <v>16.050240028984632</v>
      </c>
    </row>
    <row r="30" spans="1:13" ht="14.5" customHeight="1">
      <c r="A30" s="18" t="s">
        <v>19</v>
      </c>
      <c r="B30" s="20">
        <f>SUM(B31:B40)</f>
        <v>96804</v>
      </c>
      <c r="C30" s="20">
        <f t="shared" ref="C30:G30" si="9">SUM(C31:C40)</f>
        <v>12934</v>
      </c>
      <c r="D30" s="20">
        <f t="shared" si="9"/>
        <v>20748</v>
      </c>
      <c r="E30" s="20">
        <f t="shared" si="9"/>
        <v>23883</v>
      </c>
      <c r="F30" s="20">
        <f t="shared" si="9"/>
        <v>23764</v>
      </c>
      <c r="G30" s="20">
        <f t="shared" si="9"/>
        <v>15475</v>
      </c>
      <c r="H30" s="20">
        <f t="shared" ref="H30:H47" si="10">B30*100/$B30</f>
        <v>100</v>
      </c>
      <c r="I30" s="106">
        <f t="shared" si="8"/>
        <v>13.361018139746291</v>
      </c>
      <c r="J30" s="106">
        <f t="shared" si="8"/>
        <v>21.432998636419981</v>
      </c>
      <c r="K30" s="106">
        <f t="shared" si="8"/>
        <v>24.671501177637289</v>
      </c>
      <c r="L30" s="106">
        <f t="shared" si="8"/>
        <v>24.548572373042436</v>
      </c>
      <c r="M30" s="106">
        <f t="shared" si="8"/>
        <v>15.985909673154001</v>
      </c>
    </row>
    <row r="31" spans="1:13" ht="14.5" customHeight="1">
      <c r="A31" s="39" t="s">
        <v>3</v>
      </c>
      <c r="B31" s="11">
        <f t="shared" ref="B31:B40" si="11">SUM(C31:G31)</f>
        <v>325</v>
      </c>
      <c r="C31" s="17">
        <v>45</v>
      </c>
      <c r="D31" s="17">
        <v>78</v>
      </c>
      <c r="E31" s="17">
        <v>80</v>
      </c>
      <c r="F31" s="17">
        <v>87</v>
      </c>
      <c r="G31" s="17">
        <v>35</v>
      </c>
      <c r="H31" s="11">
        <f t="shared" si="10"/>
        <v>100</v>
      </c>
      <c r="I31" s="104">
        <f t="shared" si="8"/>
        <v>13.846153846153847</v>
      </c>
      <c r="J31" s="104">
        <f t="shared" si="8"/>
        <v>24</v>
      </c>
      <c r="K31" s="104">
        <f t="shared" si="8"/>
        <v>24.615384615384617</v>
      </c>
      <c r="L31" s="104">
        <f t="shared" si="8"/>
        <v>26.76923076923077</v>
      </c>
      <c r="M31" s="104">
        <f t="shared" si="8"/>
        <v>10.76923076923077</v>
      </c>
    </row>
    <row r="32" spans="1:13" ht="14.5" customHeight="1">
      <c r="A32" s="40" t="s">
        <v>4</v>
      </c>
      <c r="B32" s="20">
        <f t="shared" si="11"/>
        <v>423</v>
      </c>
      <c r="C32" s="19">
        <v>35</v>
      </c>
      <c r="D32" s="19">
        <v>122</v>
      </c>
      <c r="E32" s="19">
        <v>112</v>
      </c>
      <c r="F32" s="19">
        <v>96</v>
      </c>
      <c r="G32" s="19">
        <v>58</v>
      </c>
      <c r="H32" s="20">
        <f t="shared" si="10"/>
        <v>100</v>
      </c>
      <c r="I32" s="105">
        <f t="shared" si="8"/>
        <v>8.2742316784869985</v>
      </c>
      <c r="J32" s="105">
        <f t="shared" si="8"/>
        <v>28.84160756501182</v>
      </c>
      <c r="K32" s="105">
        <f t="shared" si="8"/>
        <v>26.477541371158392</v>
      </c>
      <c r="L32" s="105">
        <f t="shared" si="8"/>
        <v>22.695035460992909</v>
      </c>
      <c r="M32" s="105">
        <f t="shared" si="8"/>
        <v>13.711583924349881</v>
      </c>
    </row>
    <row r="33" spans="1:13" ht="14.5" customHeight="1">
      <c r="A33" s="39" t="s">
        <v>5</v>
      </c>
      <c r="B33" s="11">
        <f t="shared" si="11"/>
        <v>6502</v>
      </c>
      <c r="C33" s="17">
        <v>802</v>
      </c>
      <c r="D33" s="17">
        <v>1395</v>
      </c>
      <c r="E33" s="17">
        <v>1592</v>
      </c>
      <c r="F33" s="17">
        <v>1795</v>
      </c>
      <c r="G33" s="17">
        <v>918</v>
      </c>
      <c r="H33" s="11">
        <f t="shared" si="10"/>
        <v>100</v>
      </c>
      <c r="I33" s="104">
        <f t="shared" si="8"/>
        <v>12.334666256536451</v>
      </c>
      <c r="J33" s="104">
        <f t="shared" si="8"/>
        <v>21.454936942479236</v>
      </c>
      <c r="K33" s="104">
        <f t="shared" si="8"/>
        <v>24.48477391571824</v>
      </c>
      <c r="L33" s="104">
        <f t="shared" si="8"/>
        <v>27.606890187634573</v>
      </c>
      <c r="M33" s="104">
        <f t="shared" si="8"/>
        <v>14.118732697631499</v>
      </c>
    </row>
    <row r="34" spans="1:13" ht="14.5" customHeight="1">
      <c r="A34" s="40" t="s">
        <v>6</v>
      </c>
      <c r="B34" s="20">
        <f t="shared" si="11"/>
        <v>219</v>
      </c>
      <c r="C34" s="19">
        <v>43</v>
      </c>
      <c r="D34" s="19">
        <v>47</v>
      </c>
      <c r="E34" s="19">
        <v>48</v>
      </c>
      <c r="F34" s="19">
        <v>51</v>
      </c>
      <c r="G34" s="19">
        <v>30</v>
      </c>
      <c r="H34" s="20">
        <f t="shared" si="10"/>
        <v>100</v>
      </c>
      <c r="I34" s="105">
        <f t="shared" si="8"/>
        <v>19.634703196347033</v>
      </c>
      <c r="J34" s="105">
        <f t="shared" si="8"/>
        <v>21.461187214611872</v>
      </c>
      <c r="K34" s="105">
        <f t="shared" si="8"/>
        <v>21.917808219178081</v>
      </c>
      <c r="L34" s="105">
        <f t="shared" si="8"/>
        <v>23.287671232876711</v>
      </c>
      <c r="M34" s="105">
        <f t="shared" si="8"/>
        <v>13.698630136986301</v>
      </c>
    </row>
    <row r="35" spans="1:13" ht="14.5" customHeight="1">
      <c r="A35" s="39" t="s">
        <v>7</v>
      </c>
      <c r="B35" s="11">
        <f t="shared" si="11"/>
        <v>26165</v>
      </c>
      <c r="C35" s="17">
        <v>2900</v>
      </c>
      <c r="D35" s="17">
        <v>5274</v>
      </c>
      <c r="E35" s="17">
        <v>6201</v>
      </c>
      <c r="F35" s="17">
        <v>6789</v>
      </c>
      <c r="G35" s="17">
        <v>5001</v>
      </c>
      <c r="H35" s="11">
        <f t="shared" si="10"/>
        <v>100</v>
      </c>
      <c r="I35" s="104">
        <f t="shared" si="8"/>
        <v>11.083508503726351</v>
      </c>
      <c r="J35" s="104">
        <f t="shared" si="8"/>
        <v>20.156697878845787</v>
      </c>
      <c r="K35" s="104">
        <f t="shared" si="8"/>
        <v>23.699598700554176</v>
      </c>
      <c r="L35" s="104">
        <f t="shared" si="8"/>
        <v>25.946875597171793</v>
      </c>
      <c r="M35" s="104">
        <f t="shared" si="8"/>
        <v>19.11331931970189</v>
      </c>
    </row>
    <row r="36" spans="1:13" ht="14.5" customHeight="1">
      <c r="A36" s="40" t="s">
        <v>8</v>
      </c>
      <c r="B36" s="20">
        <f t="shared" si="11"/>
        <v>5502</v>
      </c>
      <c r="C36" s="19">
        <v>680</v>
      </c>
      <c r="D36" s="19">
        <v>1093</v>
      </c>
      <c r="E36" s="19">
        <v>1264</v>
      </c>
      <c r="F36" s="19">
        <v>1466</v>
      </c>
      <c r="G36" s="19">
        <v>999</v>
      </c>
      <c r="H36" s="20">
        <f t="shared" si="10"/>
        <v>100</v>
      </c>
      <c r="I36" s="105">
        <f t="shared" si="8"/>
        <v>12.359142130134497</v>
      </c>
      <c r="J36" s="105">
        <f t="shared" si="8"/>
        <v>19.865503453289712</v>
      </c>
      <c r="K36" s="105">
        <f t="shared" si="8"/>
        <v>22.97346419483824</v>
      </c>
      <c r="L36" s="105">
        <f t="shared" si="8"/>
        <v>26.644856415848782</v>
      </c>
      <c r="M36" s="105">
        <f t="shared" si="8"/>
        <v>18.157033805888769</v>
      </c>
    </row>
    <row r="37" spans="1:13" ht="14.5" customHeight="1">
      <c r="A37" s="39" t="s">
        <v>9</v>
      </c>
      <c r="B37" s="11">
        <f t="shared" si="11"/>
        <v>8408</v>
      </c>
      <c r="C37" s="17">
        <v>925</v>
      </c>
      <c r="D37" s="17">
        <v>1816</v>
      </c>
      <c r="E37" s="17">
        <v>2047</v>
      </c>
      <c r="F37" s="17">
        <v>2260</v>
      </c>
      <c r="G37" s="17">
        <v>1360</v>
      </c>
      <c r="H37" s="11">
        <f t="shared" si="10"/>
        <v>100</v>
      </c>
      <c r="I37" s="104">
        <f t="shared" si="8"/>
        <v>11.001427212178877</v>
      </c>
      <c r="J37" s="104">
        <f t="shared" si="8"/>
        <v>21.59847764034253</v>
      </c>
      <c r="K37" s="104">
        <f t="shared" si="8"/>
        <v>24.345861084681257</v>
      </c>
      <c r="L37" s="104">
        <f t="shared" si="8"/>
        <v>26.879162702188392</v>
      </c>
      <c r="M37" s="104">
        <f t="shared" si="8"/>
        <v>16.175071360608943</v>
      </c>
    </row>
    <row r="38" spans="1:13" ht="14.5" customHeight="1">
      <c r="A38" s="40" t="s">
        <v>10</v>
      </c>
      <c r="B38" s="20">
        <f t="shared" si="11"/>
        <v>18878</v>
      </c>
      <c r="C38" s="19">
        <v>2732</v>
      </c>
      <c r="D38" s="19">
        <v>4189</v>
      </c>
      <c r="E38" s="19">
        <v>4620</v>
      </c>
      <c r="F38" s="19">
        <v>4450</v>
      </c>
      <c r="G38" s="19">
        <v>2887</v>
      </c>
      <c r="H38" s="20">
        <f t="shared" si="10"/>
        <v>100</v>
      </c>
      <c r="I38" s="105">
        <f t="shared" si="8"/>
        <v>14.471872020341138</v>
      </c>
      <c r="J38" s="105">
        <f t="shared" si="8"/>
        <v>22.189850619769043</v>
      </c>
      <c r="K38" s="105">
        <f t="shared" si="8"/>
        <v>24.472931454603241</v>
      </c>
      <c r="L38" s="105">
        <f t="shared" si="8"/>
        <v>23.57241233181481</v>
      </c>
      <c r="M38" s="105">
        <f t="shared" si="8"/>
        <v>15.292933573471766</v>
      </c>
    </row>
    <row r="39" spans="1:13" ht="14.5" customHeight="1">
      <c r="A39" s="39" t="s">
        <v>11</v>
      </c>
      <c r="B39" s="11">
        <f t="shared" si="11"/>
        <v>27742</v>
      </c>
      <c r="C39" s="17">
        <v>4392</v>
      </c>
      <c r="D39" s="17">
        <v>6187</v>
      </c>
      <c r="E39" s="17">
        <v>7307</v>
      </c>
      <c r="F39" s="17">
        <v>6115</v>
      </c>
      <c r="G39" s="17">
        <v>3741</v>
      </c>
      <c r="H39" s="11">
        <f t="shared" si="10"/>
        <v>100</v>
      </c>
      <c r="I39" s="104">
        <f t="shared" si="8"/>
        <v>15.831591089323048</v>
      </c>
      <c r="J39" s="104">
        <f t="shared" si="8"/>
        <v>22.301924879244467</v>
      </c>
      <c r="K39" s="104">
        <f t="shared" si="8"/>
        <v>26.339124792733042</v>
      </c>
      <c r="L39" s="104">
        <f t="shared" si="8"/>
        <v>22.042390599091629</v>
      </c>
      <c r="M39" s="104">
        <f t="shared" si="8"/>
        <v>13.484968639607814</v>
      </c>
    </row>
    <row r="40" spans="1:13" ht="14.5" customHeight="1">
      <c r="A40" s="40" t="s">
        <v>12</v>
      </c>
      <c r="B40" s="20">
        <f t="shared" si="11"/>
        <v>2640</v>
      </c>
      <c r="C40" s="19">
        <v>380</v>
      </c>
      <c r="D40" s="19">
        <v>547</v>
      </c>
      <c r="E40" s="19">
        <v>612</v>
      </c>
      <c r="F40" s="19">
        <v>655</v>
      </c>
      <c r="G40" s="19">
        <v>446</v>
      </c>
      <c r="H40" s="20">
        <f t="shared" si="10"/>
        <v>100</v>
      </c>
      <c r="I40" s="105">
        <f t="shared" si="8"/>
        <v>14.393939393939394</v>
      </c>
      <c r="J40" s="105">
        <f t="shared" si="8"/>
        <v>20.719696969696969</v>
      </c>
      <c r="K40" s="105">
        <f t="shared" si="8"/>
        <v>23.181818181818183</v>
      </c>
      <c r="L40" s="105">
        <f t="shared" si="8"/>
        <v>24.810606060606062</v>
      </c>
      <c r="M40" s="105">
        <f t="shared" si="8"/>
        <v>16.893939393939394</v>
      </c>
    </row>
    <row r="41" spans="1:13" ht="14.5" customHeight="1">
      <c r="A41" s="16" t="s">
        <v>41</v>
      </c>
      <c r="B41" s="11">
        <f>SUM(B42:B47)</f>
        <v>2559</v>
      </c>
      <c r="C41" s="11">
        <f t="shared" ref="C41:G41" si="12">SUM(C42:C47)</f>
        <v>226</v>
      </c>
      <c r="D41" s="11">
        <f t="shared" si="12"/>
        <v>442</v>
      </c>
      <c r="E41" s="11">
        <f t="shared" si="12"/>
        <v>607</v>
      </c>
      <c r="F41" s="11">
        <f t="shared" si="12"/>
        <v>811</v>
      </c>
      <c r="G41" s="11">
        <f t="shared" si="12"/>
        <v>473</v>
      </c>
      <c r="H41" s="11">
        <f t="shared" si="10"/>
        <v>100</v>
      </c>
      <c r="I41" s="62">
        <f t="shared" si="8"/>
        <v>8.8315748339195004</v>
      </c>
      <c r="J41" s="62">
        <f t="shared" si="8"/>
        <v>17.272372020320439</v>
      </c>
      <c r="K41" s="62">
        <f t="shared" si="8"/>
        <v>23.720203204376709</v>
      </c>
      <c r="L41" s="62">
        <f t="shared" si="8"/>
        <v>31.692067213755372</v>
      </c>
      <c r="M41" s="62">
        <f t="shared" si="8"/>
        <v>18.483782727627979</v>
      </c>
    </row>
    <row r="42" spans="1:13" ht="14.5" customHeight="1">
      <c r="A42" s="40" t="s">
        <v>13</v>
      </c>
      <c r="B42" s="20">
        <f t="shared" ref="B42:B47" si="13">SUM(C42:G42)</f>
        <v>624</v>
      </c>
      <c r="C42" s="19">
        <v>39</v>
      </c>
      <c r="D42" s="19">
        <v>111</v>
      </c>
      <c r="E42" s="19">
        <v>162</v>
      </c>
      <c r="F42" s="19">
        <v>195</v>
      </c>
      <c r="G42" s="19">
        <v>117</v>
      </c>
      <c r="H42" s="20">
        <f t="shared" si="10"/>
        <v>100</v>
      </c>
      <c r="I42" s="105">
        <f t="shared" si="8"/>
        <v>6.25</v>
      </c>
      <c r="J42" s="105">
        <f t="shared" si="8"/>
        <v>17.78846153846154</v>
      </c>
      <c r="K42" s="105">
        <f t="shared" si="8"/>
        <v>25.96153846153846</v>
      </c>
      <c r="L42" s="105">
        <f t="shared" si="8"/>
        <v>31.25</v>
      </c>
      <c r="M42" s="105">
        <f t="shared" si="8"/>
        <v>18.75</v>
      </c>
    </row>
    <row r="43" spans="1:13" ht="14.5" customHeight="1">
      <c r="A43" s="39" t="s">
        <v>14</v>
      </c>
      <c r="B43" s="11">
        <f t="shared" si="13"/>
        <v>188</v>
      </c>
      <c r="C43" s="17">
        <v>14</v>
      </c>
      <c r="D43" s="17">
        <v>26</v>
      </c>
      <c r="E43" s="17">
        <v>59</v>
      </c>
      <c r="F43" s="17">
        <v>66</v>
      </c>
      <c r="G43" s="17">
        <v>23</v>
      </c>
      <c r="H43" s="11">
        <f t="shared" si="10"/>
        <v>100</v>
      </c>
      <c r="I43" s="104">
        <f t="shared" si="8"/>
        <v>7.4468085106382977</v>
      </c>
      <c r="J43" s="104">
        <f t="shared" si="8"/>
        <v>13.829787234042554</v>
      </c>
      <c r="K43" s="104">
        <f t="shared" si="8"/>
        <v>31.382978723404257</v>
      </c>
      <c r="L43" s="104">
        <f t="shared" si="8"/>
        <v>35.106382978723403</v>
      </c>
      <c r="M43" s="104">
        <f t="shared" si="8"/>
        <v>12.23404255319149</v>
      </c>
    </row>
    <row r="44" spans="1:13" ht="14.5" customHeight="1">
      <c r="A44" s="40" t="s">
        <v>15</v>
      </c>
      <c r="B44" s="20">
        <f t="shared" si="13"/>
        <v>215</v>
      </c>
      <c r="C44" s="19">
        <v>29</v>
      </c>
      <c r="D44" s="19">
        <v>45</v>
      </c>
      <c r="E44" s="19">
        <v>49</v>
      </c>
      <c r="F44" s="19">
        <v>59</v>
      </c>
      <c r="G44" s="19">
        <v>33</v>
      </c>
      <c r="H44" s="20">
        <f t="shared" si="10"/>
        <v>100</v>
      </c>
      <c r="I44" s="105">
        <f t="shared" si="8"/>
        <v>13.488372093023257</v>
      </c>
      <c r="J44" s="105">
        <f t="shared" si="8"/>
        <v>20.930232558139537</v>
      </c>
      <c r="K44" s="105">
        <f t="shared" si="8"/>
        <v>22.790697674418606</v>
      </c>
      <c r="L44" s="105">
        <f t="shared" si="8"/>
        <v>27.441860465116278</v>
      </c>
      <c r="M44" s="105">
        <f t="shared" si="8"/>
        <v>15.348837209302326</v>
      </c>
    </row>
    <row r="45" spans="1:13" ht="14.5" customHeight="1">
      <c r="A45" s="39" t="s">
        <v>16</v>
      </c>
      <c r="B45" s="11">
        <f t="shared" si="13"/>
        <v>456</v>
      </c>
      <c r="C45" s="17">
        <v>43</v>
      </c>
      <c r="D45" s="17">
        <v>64</v>
      </c>
      <c r="E45" s="17">
        <v>125</v>
      </c>
      <c r="F45" s="17">
        <v>145</v>
      </c>
      <c r="G45" s="17">
        <v>79</v>
      </c>
      <c r="H45" s="11">
        <f t="shared" si="10"/>
        <v>100</v>
      </c>
      <c r="I45" s="104">
        <f t="shared" si="8"/>
        <v>9.4298245614035086</v>
      </c>
      <c r="J45" s="104">
        <f t="shared" si="8"/>
        <v>14.035087719298245</v>
      </c>
      <c r="K45" s="104">
        <f t="shared" si="8"/>
        <v>27.412280701754387</v>
      </c>
      <c r="L45" s="104">
        <f t="shared" si="8"/>
        <v>31.798245614035089</v>
      </c>
      <c r="M45" s="104">
        <f t="shared" si="8"/>
        <v>17.32456140350877</v>
      </c>
    </row>
    <row r="46" spans="1:13" ht="14.5" customHeight="1">
      <c r="A46" s="40" t="s">
        <v>17</v>
      </c>
      <c r="B46" s="20">
        <f t="shared" si="13"/>
        <v>351</v>
      </c>
      <c r="C46" s="19">
        <v>29</v>
      </c>
      <c r="D46" s="19">
        <v>69</v>
      </c>
      <c r="E46" s="19">
        <v>68</v>
      </c>
      <c r="F46" s="19">
        <v>121</v>
      </c>
      <c r="G46" s="19">
        <v>64</v>
      </c>
      <c r="H46" s="20">
        <f t="shared" si="10"/>
        <v>100</v>
      </c>
      <c r="I46" s="105">
        <f t="shared" si="8"/>
        <v>8.2621082621082618</v>
      </c>
      <c r="J46" s="105">
        <f t="shared" si="8"/>
        <v>19.658119658119659</v>
      </c>
      <c r="K46" s="105">
        <f t="shared" si="8"/>
        <v>19.373219373219374</v>
      </c>
      <c r="L46" s="105">
        <f t="shared" si="8"/>
        <v>34.472934472934476</v>
      </c>
      <c r="M46" s="105">
        <f t="shared" si="8"/>
        <v>18.233618233618234</v>
      </c>
    </row>
    <row r="47" spans="1:13" ht="14.5" customHeight="1">
      <c r="A47" s="39" t="s">
        <v>18</v>
      </c>
      <c r="B47" s="11">
        <f t="shared" si="13"/>
        <v>725</v>
      </c>
      <c r="C47" s="17">
        <v>72</v>
      </c>
      <c r="D47" s="17">
        <v>127</v>
      </c>
      <c r="E47" s="17">
        <v>144</v>
      </c>
      <c r="F47" s="17">
        <v>225</v>
      </c>
      <c r="G47" s="17">
        <v>157</v>
      </c>
      <c r="H47" s="11">
        <f t="shared" si="10"/>
        <v>100</v>
      </c>
      <c r="I47" s="104">
        <f t="shared" si="8"/>
        <v>9.931034482758621</v>
      </c>
      <c r="J47" s="104">
        <f t="shared" si="8"/>
        <v>17.517241379310345</v>
      </c>
      <c r="K47" s="104">
        <f t="shared" si="8"/>
        <v>19.862068965517242</v>
      </c>
      <c r="L47" s="104">
        <f t="shared" si="8"/>
        <v>31.03448275862069</v>
      </c>
      <c r="M47" s="104">
        <f t="shared" si="8"/>
        <v>21.655172413793103</v>
      </c>
    </row>
    <row r="48" spans="1:13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17166</v>
      </c>
      <c r="C49" s="35">
        <f t="shared" ref="C49:G49" si="14">C29-C9</f>
        <v>2446</v>
      </c>
      <c r="D49" s="35">
        <f t="shared" si="14"/>
        <v>2661</v>
      </c>
      <c r="E49" s="35">
        <f t="shared" si="14"/>
        <v>4000</v>
      </c>
      <c r="F49" s="35">
        <f t="shared" si="14"/>
        <v>982</v>
      </c>
      <c r="G49" s="35">
        <f t="shared" si="14"/>
        <v>7077</v>
      </c>
      <c r="H49" s="160" t="s">
        <v>140</v>
      </c>
      <c r="I49" s="37">
        <f t="shared" ref="I49:M64" si="15">I29-I9</f>
        <v>0.20982764189786174</v>
      </c>
      <c r="J49" s="37">
        <f t="shared" si="15"/>
        <v>-1.2163396011982464</v>
      </c>
      <c r="K49" s="37">
        <f t="shared" si="15"/>
        <v>-0.28091567835453191</v>
      </c>
      <c r="L49" s="37">
        <f t="shared" si="15"/>
        <v>-3.9704477064872066</v>
      </c>
      <c r="M49" s="37">
        <f t="shared" si="15"/>
        <v>5.2578753441421195</v>
      </c>
    </row>
    <row r="50" spans="1:13" ht="14.5" customHeight="1">
      <c r="A50" s="18" t="s">
        <v>19</v>
      </c>
      <c r="B50" s="36">
        <f t="shared" ref="B50:G65" si="16">B30-B10</f>
        <v>16783</v>
      </c>
      <c r="C50" s="36">
        <f t="shared" si="16"/>
        <v>2408</v>
      </c>
      <c r="D50" s="36">
        <f t="shared" si="16"/>
        <v>2536</v>
      </c>
      <c r="E50" s="36">
        <f t="shared" si="16"/>
        <v>4018</v>
      </c>
      <c r="F50" s="36">
        <f t="shared" si="16"/>
        <v>862</v>
      </c>
      <c r="G50" s="36">
        <f t="shared" si="16"/>
        <v>6959</v>
      </c>
      <c r="H50" s="36" t="s">
        <v>140</v>
      </c>
      <c r="I50" s="38">
        <f t="shared" si="15"/>
        <v>0.20697107710023488</v>
      </c>
      <c r="J50" s="38">
        <f t="shared" si="15"/>
        <v>-1.3260271193191357</v>
      </c>
      <c r="K50" s="38">
        <f t="shared" si="15"/>
        <v>-0.15323232981700485</v>
      </c>
      <c r="L50" s="38">
        <f t="shared" si="15"/>
        <v>-4.0714148803035606</v>
      </c>
      <c r="M50" s="38">
        <f t="shared" si="15"/>
        <v>5.3437032523394645</v>
      </c>
    </row>
    <row r="51" spans="1:13" ht="14.5" customHeight="1">
      <c r="A51" s="39" t="s">
        <v>3</v>
      </c>
      <c r="B51" s="65">
        <f t="shared" si="16"/>
        <v>36</v>
      </c>
      <c r="C51" s="65">
        <f t="shared" si="16"/>
        <v>4</v>
      </c>
      <c r="D51" s="65">
        <f t="shared" si="16"/>
        <v>11</v>
      </c>
      <c r="E51" s="65">
        <f t="shared" si="16"/>
        <v>1</v>
      </c>
      <c r="F51" s="65">
        <f t="shared" si="16"/>
        <v>3</v>
      </c>
      <c r="G51" s="65">
        <f t="shared" si="16"/>
        <v>17</v>
      </c>
      <c r="H51" s="110" t="s">
        <v>140</v>
      </c>
      <c r="I51" s="87">
        <f t="shared" si="15"/>
        <v>-0.34069736491881741</v>
      </c>
      <c r="J51" s="87">
        <f t="shared" si="15"/>
        <v>0.81660899653979158</v>
      </c>
      <c r="K51" s="87">
        <f t="shared" si="15"/>
        <v>-2.7202555230236882</v>
      </c>
      <c r="L51" s="87">
        <f t="shared" si="15"/>
        <v>-2.2965131754059094</v>
      </c>
      <c r="M51" s="87">
        <f t="shared" si="15"/>
        <v>4.5408570668086243</v>
      </c>
    </row>
    <row r="52" spans="1:13" ht="14.5" customHeight="1">
      <c r="A52" s="40" t="s">
        <v>4</v>
      </c>
      <c r="B52" s="66">
        <f t="shared" si="16"/>
        <v>51</v>
      </c>
      <c r="C52" s="66">
        <f t="shared" si="16"/>
        <v>-12</v>
      </c>
      <c r="D52" s="66">
        <f t="shared" si="16"/>
        <v>30</v>
      </c>
      <c r="E52" s="66">
        <f t="shared" si="16"/>
        <v>27</v>
      </c>
      <c r="F52" s="66">
        <f t="shared" si="16"/>
        <v>-2</v>
      </c>
      <c r="G52" s="66">
        <f t="shared" si="16"/>
        <v>8</v>
      </c>
      <c r="H52" s="66" t="s">
        <v>140</v>
      </c>
      <c r="I52" s="86">
        <f t="shared" si="15"/>
        <v>-4.3601769236635395</v>
      </c>
      <c r="J52" s="86">
        <f t="shared" si="15"/>
        <v>4.1104247693128961</v>
      </c>
      <c r="K52" s="86">
        <f t="shared" si="15"/>
        <v>3.6280790055669954</v>
      </c>
      <c r="L52" s="86">
        <f t="shared" si="15"/>
        <v>-3.6490505605124675</v>
      </c>
      <c r="M52" s="86">
        <f t="shared" si="15"/>
        <v>0.27072370929611722</v>
      </c>
    </row>
    <row r="53" spans="1:13" ht="14.5" customHeight="1">
      <c r="A53" s="39" t="s">
        <v>5</v>
      </c>
      <c r="B53" s="65">
        <f t="shared" si="16"/>
        <v>886</v>
      </c>
      <c r="C53" s="65">
        <f t="shared" si="16"/>
        <v>118</v>
      </c>
      <c r="D53" s="65">
        <f t="shared" si="16"/>
        <v>230</v>
      </c>
      <c r="E53" s="65">
        <f t="shared" si="16"/>
        <v>19</v>
      </c>
      <c r="F53" s="65">
        <f t="shared" si="16"/>
        <v>137</v>
      </c>
      <c r="G53" s="65">
        <f t="shared" si="16"/>
        <v>382</v>
      </c>
      <c r="H53" s="110" t="s">
        <v>140</v>
      </c>
      <c r="I53" s="87">
        <f t="shared" si="15"/>
        <v>0.15517907704927225</v>
      </c>
      <c r="J53" s="87">
        <f t="shared" si="15"/>
        <v>0.71063494817724049</v>
      </c>
      <c r="K53" s="87">
        <f t="shared" si="15"/>
        <v>-3.5244853435410199</v>
      </c>
      <c r="L53" s="87">
        <f t="shared" si="15"/>
        <v>-1.9159018351574488</v>
      </c>
      <c r="M53" s="87">
        <f t="shared" si="15"/>
        <v>4.5745731534719543</v>
      </c>
    </row>
    <row r="54" spans="1:13" ht="14.5" customHeight="1">
      <c r="A54" s="40" t="s">
        <v>6</v>
      </c>
      <c r="B54" s="66">
        <f t="shared" si="16"/>
        <v>59</v>
      </c>
      <c r="C54" s="66">
        <f t="shared" si="16"/>
        <v>18</v>
      </c>
      <c r="D54" s="66">
        <f t="shared" si="16"/>
        <v>17</v>
      </c>
      <c r="E54" s="66">
        <f t="shared" si="16"/>
        <v>9</v>
      </c>
      <c r="F54" s="66">
        <f t="shared" si="16"/>
        <v>11</v>
      </c>
      <c r="G54" s="66">
        <f t="shared" si="16"/>
        <v>4</v>
      </c>
      <c r="H54" s="66" t="s">
        <v>140</v>
      </c>
      <c r="I54" s="86">
        <f t="shared" si="15"/>
        <v>4.0097031963470329</v>
      </c>
      <c r="J54" s="86">
        <f t="shared" si="15"/>
        <v>2.7111872146118721</v>
      </c>
      <c r="K54" s="86">
        <f t="shared" si="15"/>
        <v>-2.457191780821919</v>
      </c>
      <c r="L54" s="86">
        <f t="shared" si="15"/>
        <v>-1.7123287671232887</v>
      </c>
      <c r="M54" s="86">
        <f t="shared" si="15"/>
        <v>-2.5513698630136989</v>
      </c>
    </row>
    <row r="55" spans="1:13" ht="14.5" customHeight="1">
      <c r="A55" s="39" t="s">
        <v>7</v>
      </c>
      <c r="B55" s="65">
        <f t="shared" si="16"/>
        <v>3080</v>
      </c>
      <c r="C55" s="65">
        <f t="shared" si="16"/>
        <v>396</v>
      </c>
      <c r="D55" s="65">
        <f t="shared" si="16"/>
        <v>405</v>
      </c>
      <c r="E55" s="65">
        <f t="shared" si="16"/>
        <v>721</v>
      </c>
      <c r="F55" s="65">
        <f t="shared" si="16"/>
        <v>-475</v>
      </c>
      <c r="G55" s="65">
        <f t="shared" si="16"/>
        <v>2033</v>
      </c>
      <c r="H55" s="110" t="s">
        <v>140</v>
      </c>
      <c r="I55" s="87">
        <f t="shared" si="15"/>
        <v>0.23663824165141101</v>
      </c>
      <c r="J55" s="87">
        <f t="shared" si="15"/>
        <v>-0.93492005487740926</v>
      </c>
      <c r="K55" s="87">
        <f t="shared" si="15"/>
        <v>-3.8759540728040776E-2</v>
      </c>
      <c r="L55" s="87">
        <f t="shared" si="15"/>
        <v>-5.5194445241190877</v>
      </c>
      <c r="M55" s="87">
        <f t="shared" si="15"/>
        <v>6.2564858780731267</v>
      </c>
    </row>
    <row r="56" spans="1:13" ht="14.5" customHeight="1">
      <c r="A56" s="40" t="s">
        <v>8</v>
      </c>
      <c r="B56" s="66">
        <f t="shared" si="16"/>
        <v>938</v>
      </c>
      <c r="C56" s="66">
        <f t="shared" si="16"/>
        <v>242</v>
      </c>
      <c r="D56" s="66">
        <f t="shared" si="16"/>
        <v>155</v>
      </c>
      <c r="E56" s="66">
        <f t="shared" si="16"/>
        <v>212</v>
      </c>
      <c r="F56" s="66">
        <f t="shared" si="16"/>
        <v>-111</v>
      </c>
      <c r="G56" s="66">
        <f t="shared" si="16"/>
        <v>440</v>
      </c>
      <c r="H56" s="66" t="s">
        <v>140</v>
      </c>
      <c r="I56" s="86">
        <f t="shared" si="15"/>
        <v>2.7622972572160052</v>
      </c>
      <c r="J56" s="86">
        <f t="shared" si="15"/>
        <v>-0.68664378597409126</v>
      </c>
      <c r="K56" s="86">
        <f t="shared" si="15"/>
        <v>-7.6491983952294618E-2</v>
      </c>
      <c r="L56" s="86">
        <f t="shared" si="15"/>
        <v>-7.9081672476043288</v>
      </c>
      <c r="M56" s="86">
        <f t="shared" si="15"/>
        <v>5.9090057603147113</v>
      </c>
    </row>
    <row r="57" spans="1:13" ht="14.5" customHeight="1">
      <c r="A57" s="39" t="s">
        <v>9</v>
      </c>
      <c r="B57" s="65">
        <f t="shared" si="16"/>
        <v>1083</v>
      </c>
      <c r="C57" s="65">
        <f t="shared" si="16"/>
        <v>138</v>
      </c>
      <c r="D57" s="65">
        <f t="shared" si="16"/>
        <v>180</v>
      </c>
      <c r="E57" s="65">
        <f t="shared" si="16"/>
        <v>248</v>
      </c>
      <c r="F57" s="65">
        <f t="shared" si="16"/>
        <v>-6</v>
      </c>
      <c r="G57" s="65">
        <f t="shared" si="16"/>
        <v>523</v>
      </c>
      <c r="H57" s="110" t="s">
        <v>140</v>
      </c>
      <c r="I57" s="87">
        <f t="shared" si="15"/>
        <v>0.25739990842460969</v>
      </c>
      <c r="J57" s="87">
        <f t="shared" si="15"/>
        <v>-0.73599334941856043</v>
      </c>
      <c r="K57" s="87">
        <f t="shared" si="15"/>
        <v>-0.21386587777607957</v>
      </c>
      <c r="L57" s="87">
        <f t="shared" si="15"/>
        <v>-4.0559908814293557</v>
      </c>
      <c r="M57" s="87">
        <f t="shared" si="15"/>
        <v>4.748450200199386</v>
      </c>
    </row>
    <row r="58" spans="1:13" ht="14.5" customHeight="1">
      <c r="A58" s="40" t="s">
        <v>10</v>
      </c>
      <c r="B58" s="66">
        <f t="shared" si="16"/>
        <v>4369</v>
      </c>
      <c r="C58" s="66">
        <f t="shared" si="16"/>
        <v>597</v>
      </c>
      <c r="D58" s="66">
        <f t="shared" si="16"/>
        <v>939</v>
      </c>
      <c r="E58" s="66">
        <f t="shared" si="16"/>
        <v>974</v>
      </c>
      <c r="F58" s="66">
        <f t="shared" si="16"/>
        <v>513</v>
      </c>
      <c r="G58" s="66">
        <f t="shared" si="16"/>
        <v>1346</v>
      </c>
      <c r="H58" s="66" t="s">
        <v>140</v>
      </c>
      <c r="I58" s="86">
        <f t="shared" si="15"/>
        <v>-0.24313245963680608</v>
      </c>
      <c r="J58" s="86">
        <f t="shared" si="15"/>
        <v>-0.21003910385077873</v>
      </c>
      <c r="K58" s="86">
        <f t="shared" si="15"/>
        <v>-0.65629867841764167</v>
      </c>
      <c r="L58" s="86">
        <f t="shared" si="15"/>
        <v>-3.5624694656901852</v>
      </c>
      <c r="M58" s="86">
        <f t="shared" si="15"/>
        <v>4.6719397075954134</v>
      </c>
    </row>
    <row r="59" spans="1:13" ht="14.5" customHeight="1">
      <c r="A59" s="39" t="s">
        <v>11</v>
      </c>
      <c r="B59" s="65">
        <f t="shared" si="16"/>
        <v>5810</v>
      </c>
      <c r="C59" s="65">
        <f t="shared" si="16"/>
        <v>776</v>
      </c>
      <c r="D59" s="65">
        <f t="shared" si="16"/>
        <v>500</v>
      </c>
      <c r="E59" s="65">
        <f t="shared" si="16"/>
        <v>1735</v>
      </c>
      <c r="F59" s="65">
        <f t="shared" si="16"/>
        <v>758</v>
      </c>
      <c r="G59" s="65">
        <f t="shared" si="16"/>
        <v>2041</v>
      </c>
      <c r="H59" s="110" t="s">
        <v>140</v>
      </c>
      <c r="I59" s="87">
        <f t="shared" si="15"/>
        <v>-0.65573336809077531</v>
      </c>
      <c r="J59" s="87">
        <f t="shared" si="15"/>
        <v>-3.6282228501007836</v>
      </c>
      <c r="K59" s="87">
        <f t="shared" si="15"/>
        <v>0.93332504806771155</v>
      </c>
      <c r="L59" s="87">
        <f t="shared" si="15"/>
        <v>-2.3831063916068942</v>
      </c>
      <c r="M59" s="87">
        <f t="shared" si="15"/>
        <v>5.7337375617307398</v>
      </c>
    </row>
    <row r="60" spans="1:13" ht="14.5" customHeight="1">
      <c r="A60" s="40" t="s">
        <v>12</v>
      </c>
      <c r="B60" s="66">
        <f t="shared" si="16"/>
        <v>471</v>
      </c>
      <c r="C60" s="66">
        <f t="shared" si="16"/>
        <v>131</v>
      </c>
      <c r="D60" s="66">
        <f t="shared" si="16"/>
        <v>69</v>
      </c>
      <c r="E60" s="66">
        <f t="shared" si="16"/>
        <v>72</v>
      </c>
      <c r="F60" s="66">
        <f t="shared" si="16"/>
        <v>34</v>
      </c>
      <c r="G60" s="66">
        <f t="shared" si="16"/>
        <v>165</v>
      </c>
      <c r="H60" s="66" t="s">
        <v>140</v>
      </c>
      <c r="I60" s="86">
        <f t="shared" si="15"/>
        <v>2.9139947189739726</v>
      </c>
      <c r="J60" s="86">
        <f t="shared" si="15"/>
        <v>-1.3181084705980979</v>
      </c>
      <c r="K60" s="86">
        <f t="shared" si="15"/>
        <v>-1.714447378347792</v>
      </c>
      <c r="L60" s="86">
        <f t="shared" si="15"/>
        <v>-3.8200993335848104</v>
      </c>
      <c r="M60" s="86">
        <f t="shared" si="15"/>
        <v>3.9386604635567295</v>
      </c>
    </row>
    <row r="61" spans="1:13" ht="14.5" customHeight="1">
      <c r="A61" s="16" t="s">
        <v>41</v>
      </c>
      <c r="B61" s="65">
        <f t="shared" si="16"/>
        <v>383</v>
      </c>
      <c r="C61" s="65">
        <f t="shared" si="16"/>
        <v>38</v>
      </c>
      <c r="D61" s="65">
        <f t="shared" si="16"/>
        <v>125</v>
      </c>
      <c r="E61" s="65">
        <f t="shared" si="16"/>
        <v>-18</v>
      </c>
      <c r="F61" s="65">
        <f t="shared" si="16"/>
        <v>120</v>
      </c>
      <c r="G61" s="65">
        <f t="shared" si="16"/>
        <v>118</v>
      </c>
      <c r="H61" s="110" t="s">
        <v>140</v>
      </c>
      <c r="I61" s="87">
        <f t="shared" si="15"/>
        <v>0.19186895156655837</v>
      </c>
      <c r="J61" s="87">
        <f t="shared" si="15"/>
        <v>2.7043573144380861</v>
      </c>
      <c r="K61" s="87">
        <f t="shared" si="15"/>
        <v>-5.0022232662115265</v>
      </c>
      <c r="L61" s="87">
        <f t="shared" si="15"/>
        <v>-6.3447492126979199E-2</v>
      </c>
      <c r="M61" s="87">
        <f t="shared" si="15"/>
        <v>2.1694444923338629</v>
      </c>
    </row>
    <row r="62" spans="1:13" ht="14.5" customHeight="1">
      <c r="A62" s="40" t="s">
        <v>13</v>
      </c>
      <c r="B62" s="66">
        <f t="shared" si="16"/>
        <v>85</v>
      </c>
      <c r="C62" s="66">
        <f t="shared" si="16"/>
        <v>19</v>
      </c>
      <c r="D62" s="66">
        <f t="shared" si="16"/>
        <v>9</v>
      </c>
      <c r="E62" s="66">
        <f t="shared" si="16"/>
        <v>10</v>
      </c>
      <c r="F62" s="66">
        <f t="shared" si="16"/>
        <v>31</v>
      </c>
      <c r="G62" s="66">
        <f t="shared" si="16"/>
        <v>16</v>
      </c>
      <c r="H62" s="66" t="s">
        <v>140</v>
      </c>
      <c r="I62" s="86">
        <f t="shared" si="15"/>
        <v>2.5394248608534324</v>
      </c>
      <c r="J62" s="86">
        <f t="shared" si="15"/>
        <v>-1.1354716711859538</v>
      </c>
      <c r="K62" s="86">
        <f t="shared" si="15"/>
        <v>-2.238832595975456</v>
      </c>
      <c r="L62" s="86">
        <f t="shared" si="15"/>
        <v>0.82328385899814549</v>
      </c>
      <c r="M62" s="86">
        <f t="shared" si="15"/>
        <v>1.1595547309834586E-2</v>
      </c>
    </row>
    <row r="63" spans="1:13" ht="14.5" customHeight="1">
      <c r="A63" s="39" t="s">
        <v>14</v>
      </c>
      <c r="B63" s="65">
        <f t="shared" si="16"/>
        <v>67</v>
      </c>
      <c r="C63" s="65">
        <f t="shared" si="16"/>
        <v>9</v>
      </c>
      <c r="D63" s="65">
        <f t="shared" si="16"/>
        <v>6</v>
      </c>
      <c r="E63" s="65">
        <f t="shared" si="16"/>
        <v>15</v>
      </c>
      <c r="F63" s="65">
        <f t="shared" si="16"/>
        <v>32</v>
      </c>
      <c r="G63" s="65">
        <f t="shared" si="16"/>
        <v>5</v>
      </c>
      <c r="H63" s="110" t="s">
        <v>140</v>
      </c>
      <c r="I63" s="87">
        <f t="shared" si="15"/>
        <v>3.3145771056796205</v>
      </c>
      <c r="J63" s="87">
        <f t="shared" si="15"/>
        <v>-2.6991383857921551</v>
      </c>
      <c r="K63" s="87">
        <f t="shared" si="15"/>
        <v>-4.9806576402321099</v>
      </c>
      <c r="L63" s="87">
        <f t="shared" si="15"/>
        <v>7.0072094250043939</v>
      </c>
      <c r="M63" s="87">
        <f t="shared" si="15"/>
        <v>-2.6419905046597503</v>
      </c>
    </row>
    <row r="64" spans="1:13" ht="14.5" customHeight="1">
      <c r="A64" s="40" t="s">
        <v>15</v>
      </c>
      <c r="B64" s="66">
        <f t="shared" si="16"/>
        <v>24</v>
      </c>
      <c r="C64" s="66">
        <f t="shared" si="16"/>
        <v>4</v>
      </c>
      <c r="D64" s="66">
        <f t="shared" si="16"/>
        <v>14</v>
      </c>
      <c r="E64" s="66">
        <f t="shared" si="16"/>
        <v>-9</v>
      </c>
      <c r="F64" s="66">
        <f t="shared" si="16"/>
        <v>5</v>
      </c>
      <c r="G64" s="66">
        <f t="shared" si="16"/>
        <v>10</v>
      </c>
      <c r="H64" s="66" t="s">
        <v>140</v>
      </c>
      <c r="I64" s="86">
        <f t="shared" si="15"/>
        <v>0.39936685742116218</v>
      </c>
      <c r="J64" s="86">
        <f t="shared" si="15"/>
        <v>4.6998660659929392</v>
      </c>
      <c r="K64" s="86">
        <f t="shared" si="15"/>
        <v>-7.5757944721782522</v>
      </c>
      <c r="L64" s="86">
        <f t="shared" si="15"/>
        <v>-0.83039084378424377</v>
      </c>
      <c r="M64" s="86">
        <f t="shared" si="15"/>
        <v>3.3069523925483999</v>
      </c>
    </row>
    <row r="65" spans="1:13" ht="14.5" customHeight="1">
      <c r="A65" s="39" t="s">
        <v>16</v>
      </c>
      <c r="B65" s="65">
        <f t="shared" si="16"/>
        <v>21</v>
      </c>
      <c r="C65" s="65">
        <f t="shared" si="16"/>
        <v>5</v>
      </c>
      <c r="D65" s="65">
        <f t="shared" si="16"/>
        <v>7</v>
      </c>
      <c r="E65" s="65">
        <f t="shared" si="16"/>
        <v>-13</v>
      </c>
      <c r="F65" s="65">
        <f t="shared" si="16"/>
        <v>13</v>
      </c>
      <c r="G65" s="65">
        <f t="shared" si="16"/>
        <v>9</v>
      </c>
      <c r="H65" s="110" t="s">
        <v>140</v>
      </c>
      <c r="I65" s="87">
        <f t="shared" ref="I65:M67" si="17">I45-I25</f>
        <v>0.6941923774954617</v>
      </c>
      <c r="J65" s="87">
        <f t="shared" si="17"/>
        <v>0.93163944343617544</v>
      </c>
      <c r="K65" s="87">
        <f t="shared" si="17"/>
        <v>-4.311857229280097</v>
      </c>
      <c r="L65" s="87">
        <f t="shared" si="17"/>
        <v>1.4534180278281923</v>
      </c>
      <c r="M65" s="87">
        <f t="shared" si="17"/>
        <v>1.232607380520264</v>
      </c>
    </row>
    <row r="66" spans="1:13" ht="14.5" customHeight="1">
      <c r="A66" s="40" t="s">
        <v>17</v>
      </c>
      <c r="B66" s="66">
        <f>B46-B26</f>
        <v>68</v>
      </c>
      <c r="C66" s="66">
        <f t="shared" ref="C66:G66" si="18">C46-C26</f>
        <v>1</v>
      </c>
      <c r="D66" s="66">
        <f t="shared" si="18"/>
        <v>35</v>
      </c>
      <c r="E66" s="66">
        <f t="shared" si="18"/>
        <v>-12</v>
      </c>
      <c r="F66" s="66">
        <f t="shared" si="18"/>
        <v>29</v>
      </c>
      <c r="G66" s="66">
        <f t="shared" si="18"/>
        <v>15</v>
      </c>
      <c r="H66" s="66" t="s">
        <v>140</v>
      </c>
      <c r="I66" s="86">
        <f t="shared" si="17"/>
        <v>-1.6318846707539283</v>
      </c>
      <c r="J66" s="86">
        <f t="shared" si="17"/>
        <v>7.6439853825012847</v>
      </c>
      <c r="K66" s="86">
        <f t="shared" si="17"/>
        <v>-8.8953318635297407</v>
      </c>
      <c r="L66" s="86">
        <f t="shared" si="17"/>
        <v>1.9641005506729954</v>
      </c>
      <c r="M66" s="86">
        <f t="shared" si="17"/>
        <v>0.91913060110940137</v>
      </c>
    </row>
    <row r="67" spans="1:13" ht="14.5" customHeight="1">
      <c r="A67" s="39" t="s">
        <v>18</v>
      </c>
      <c r="B67" s="65">
        <f t="shared" ref="B67:G67" si="19">B47-B27</f>
        <v>118</v>
      </c>
      <c r="C67" s="65">
        <f t="shared" si="19"/>
        <v>0</v>
      </c>
      <c r="D67" s="65">
        <f t="shared" si="19"/>
        <v>54</v>
      </c>
      <c r="E67" s="65">
        <f t="shared" si="19"/>
        <v>-9</v>
      </c>
      <c r="F67" s="65">
        <f t="shared" si="19"/>
        <v>10</v>
      </c>
      <c r="G67" s="65">
        <f t="shared" si="19"/>
        <v>63</v>
      </c>
      <c r="H67" s="110" t="s">
        <v>140</v>
      </c>
      <c r="I67" s="87">
        <f t="shared" si="17"/>
        <v>-1.930580014770209</v>
      </c>
      <c r="J67" s="87">
        <f t="shared" si="17"/>
        <v>5.4908822359825038</v>
      </c>
      <c r="K67" s="87">
        <f t="shared" si="17"/>
        <v>-5.343861841731524</v>
      </c>
      <c r="L67" s="87">
        <f t="shared" si="17"/>
        <v>-4.3856160881667918</v>
      </c>
      <c r="M67" s="87">
        <f t="shared" si="17"/>
        <v>6.1691757086860193</v>
      </c>
    </row>
    <row r="68" spans="1:13" s="94" customFormat="1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7" sqref="A7:A8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111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3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  <c r="H6" s="234"/>
      <c r="I6" s="217" t="s">
        <v>72</v>
      </c>
      <c r="J6" s="217" t="s">
        <v>146</v>
      </c>
      <c r="K6" s="217" t="s">
        <v>147</v>
      </c>
      <c r="L6" s="217" t="s">
        <v>148</v>
      </c>
      <c r="M6" s="218" t="s">
        <v>73</v>
      </c>
    </row>
    <row r="7" spans="1:13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3" ht="14.5" customHeight="1">
      <c r="A8" s="287"/>
      <c r="B8" s="271">
        <v>2011</v>
      </c>
      <c r="C8" s="271"/>
      <c r="D8" s="271"/>
      <c r="E8" s="271"/>
      <c r="F8" s="271"/>
      <c r="G8" s="271"/>
      <c r="H8" s="284">
        <v>2011</v>
      </c>
      <c r="I8" s="284"/>
      <c r="J8" s="284"/>
      <c r="K8" s="284"/>
      <c r="L8" s="284"/>
      <c r="M8" s="284"/>
    </row>
    <row r="9" spans="1:13" ht="14.5" customHeight="1">
      <c r="A9" s="21" t="s">
        <v>30</v>
      </c>
      <c r="B9" s="17">
        <f>B27+B26+B25+B24+B23+B22+B20+B19+B18+B17+B16+B15+B14+B13+B12+B11</f>
        <v>22250</v>
      </c>
      <c r="C9" s="17">
        <f t="shared" ref="C9:G9" si="0">C27+C26+C25+C24+C23+C22+C20+C19+C18+C17+C16+C15+C14+C13+C12+C11</f>
        <v>2862</v>
      </c>
      <c r="D9" s="17">
        <f t="shared" si="0"/>
        <v>4958</v>
      </c>
      <c r="E9" s="17">
        <f t="shared" si="0"/>
        <v>5419</v>
      </c>
      <c r="F9" s="17">
        <f t="shared" si="0"/>
        <v>6320</v>
      </c>
      <c r="G9" s="17">
        <f t="shared" si="0"/>
        <v>2691</v>
      </c>
      <c r="H9" s="17">
        <f>B9*100/$B9</f>
        <v>100</v>
      </c>
      <c r="I9" s="104">
        <f t="shared" ref="I9:M24" si="1">C9*100/$B9</f>
        <v>12.862921348314607</v>
      </c>
      <c r="J9" s="104">
        <f t="shared" si="1"/>
        <v>22.283146067415732</v>
      </c>
      <c r="K9" s="104">
        <f t="shared" si="1"/>
        <v>24.355056179775282</v>
      </c>
      <c r="L9" s="104">
        <f t="shared" si="1"/>
        <v>28.40449438202247</v>
      </c>
      <c r="M9" s="104">
        <f t="shared" si="1"/>
        <v>12.09438202247191</v>
      </c>
    </row>
    <row r="10" spans="1:13" ht="14.5" customHeight="1">
      <c r="A10" s="18" t="s">
        <v>19</v>
      </c>
      <c r="B10" s="20">
        <f>SUM(B11:B20)</f>
        <v>14554</v>
      </c>
      <c r="C10" s="20">
        <f t="shared" ref="C10:G10" si="2">SUM(C11:C20)</f>
        <v>2290</v>
      </c>
      <c r="D10" s="20">
        <f t="shared" si="2"/>
        <v>3918</v>
      </c>
      <c r="E10" s="20">
        <f t="shared" si="2"/>
        <v>3652</v>
      </c>
      <c r="F10" s="20">
        <f t="shared" si="2"/>
        <v>3546</v>
      </c>
      <c r="G10" s="20">
        <f t="shared" si="2"/>
        <v>1148</v>
      </c>
      <c r="H10" s="20">
        <f t="shared" ref="H10:M27" si="3">B10*100/$B10</f>
        <v>100</v>
      </c>
      <c r="I10" s="106">
        <f t="shared" si="1"/>
        <v>15.734505977738079</v>
      </c>
      <c r="J10" s="106">
        <f t="shared" si="1"/>
        <v>26.920434244881132</v>
      </c>
      <c r="K10" s="106">
        <f t="shared" si="1"/>
        <v>25.092758004672255</v>
      </c>
      <c r="L10" s="106">
        <f t="shared" si="1"/>
        <v>24.364435893912326</v>
      </c>
      <c r="M10" s="106">
        <f t="shared" si="1"/>
        <v>7.887865878796207</v>
      </c>
    </row>
    <row r="11" spans="1:13" ht="14.5" customHeight="1">
      <c r="A11" s="39" t="s">
        <v>3</v>
      </c>
      <c r="B11" s="11">
        <f t="shared" ref="B11:B20" si="4">SUM(C11:G11)</f>
        <v>1021</v>
      </c>
      <c r="C11" s="17">
        <v>80</v>
      </c>
      <c r="D11" s="17">
        <v>280</v>
      </c>
      <c r="E11" s="17">
        <v>359</v>
      </c>
      <c r="F11" s="17">
        <v>243</v>
      </c>
      <c r="G11" s="17">
        <v>59</v>
      </c>
      <c r="H11" s="11">
        <f t="shared" si="3"/>
        <v>100</v>
      </c>
      <c r="I11" s="104">
        <f t="shared" si="1"/>
        <v>7.8354554358472086</v>
      </c>
      <c r="J11" s="104">
        <f t="shared" si="1"/>
        <v>27.42409402546523</v>
      </c>
      <c r="K11" s="104">
        <f t="shared" si="1"/>
        <v>35.161606268364352</v>
      </c>
      <c r="L11" s="104">
        <f t="shared" si="1"/>
        <v>23.800195886385897</v>
      </c>
      <c r="M11" s="104">
        <f t="shared" si="1"/>
        <v>5.7786483839373162</v>
      </c>
    </row>
    <row r="12" spans="1:13" ht="14.5" customHeight="1">
      <c r="A12" s="40" t="s">
        <v>4</v>
      </c>
      <c r="B12" s="20">
        <f t="shared" si="4"/>
        <v>295</v>
      </c>
      <c r="C12" s="19">
        <v>17</v>
      </c>
      <c r="D12" s="19">
        <v>69</v>
      </c>
      <c r="E12" s="19">
        <v>98</v>
      </c>
      <c r="F12" s="19">
        <v>76</v>
      </c>
      <c r="G12" s="19">
        <v>35</v>
      </c>
      <c r="H12" s="20">
        <f t="shared" si="3"/>
        <v>100</v>
      </c>
      <c r="I12" s="105">
        <f t="shared" si="1"/>
        <v>5.7627118644067794</v>
      </c>
      <c r="J12" s="105">
        <f t="shared" si="1"/>
        <v>23.389830508474578</v>
      </c>
      <c r="K12" s="105">
        <f t="shared" si="1"/>
        <v>33.220338983050844</v>
      </c>
      <c r="L12" s="105">
        <f t="shared" si="1"/>
        <v>25.762711864406779</v>
      </c>
      <c r="M12" s="105">
        <f t="shared" si="1"/>
        <v>11.864406779661017</v>
      </c>
    </row>
    <row r="13" spans="1:13" ht="14.5" customHeight="1">
      <c r="A13" s="39" t="s">
        <v>5</v>
      </c>
      <c r="B13" s="11">
        <f t="shared" si="4"/>
        <v>1820</v>
      </c>
      <c r="C13" s="17">
        <v>185</v>
      </c>
      <c r="D13" s="17">
        <v>373</v>
      </c>
      <c r="E13" s="17">
        <v>490</v>
      </c>
      <c r="F13" s="17">
        <v>582</v>
      </c>
      <c r="G13" s="17">
        <v>190</v>
      </c>
      <c r="H13" s="11">
        <f t="shared" si="3"/>
        <v>100</v>
      </c>
      <c r="I13" s="104">
        <f t="shared" si="1"/>
        <v>10.164835164835164</v>
      </c>
      <c r="J13" s="104">
        <f t="shared" si="1"/>
        <v>20.494505494505493</v>
      </c>
      <c r="K13" s="104">
        <f t="shared" si="1"/>
        <v>26.923076923076923</v>
      </c>
      <c r="L13" s="104">
        <f t="shared" si="1"/>
        <v>31.978021978021978</v>
      </c>
      <c r="M13" s="104">
        <f t="shared" si="1"/>
        <v>10.43956043956044</v>
      </c>
    </row>
    <row r="14" spans="1:13" ht="14.5" customHeight="1">
      <c r="A14" s="40" t="s">
        <v>6</v>
      </c>
      <c r="B14" s="20">
        <f t="shared" si="4"/>
        <v>211</v>
      </c>
      <c r="C14" s="19">
        <v>33</v>
      </c>
      <c r="D14" s="19">
        <v>58</v>
      </c>
      <c r="E14" s="19">
        <v>61</v>
      </c>
      <c r="F14" s="19">
        <v>43</v>
      </c>
      <c r="G14" s="19">
        <v>16</v>
      </c>
      <c r="H14" s="20">
        <f t="shared" si="3"/>
        <v>100</v>
      </c>
      <c r="I14" s="105">
        <f t="shared" si="1"/>
        <v>15.639810426540285</v>
      </c>
      <c r="J14" s="105">
        <f t="shared" si="1"/>
        <v>27.488151658767773</v>
      </c>
      <c r="K14" s="105">
        <f t="shared" si="1"/>
        <v>28.90995260663507</v>
      </c>
      <c r="L14" s="105">
        <f t="shared" si="1"/>
        <v>20.379146919431278</v>
      </c>
      <c r="M14" s="105">
        <f t="shared" si="1"/>
        <v>7.5829383886255926</v>
      </c>
    </row>
    <row r="15" spans="1:13" ht="14.5" customHeight="1">
      <c r="A15" s="39" t="s">
        <v>7</v>
      </c>
      <c r="B15" s="11">
        <f t="shared" si="4"/>
        <v>6511</v>
      </c>
      <c r="C15" s="17">
        <v>933</v>
      </c>
      <c r="D15" s="17">
        <v>1721</v>
      </c>
      <c r="E15" s="17">
        <v>1685</v>
      </c>
      <c r="F15" s="17">
        <v>1651</v>
      </c>
      <c r="G15" s="17">
        <v>521</v>
      </c>
      <c r="H15" s="11">
        <f t="shared" si="3"/>
        <v>100</v>
      </c>
      <c r="I15" s="104">
        <f t="shared" si="1"/>
        <v>14.32959606819229</v>
      </c>
      <c r="J15" s="104">
        <f t="shared" si="1"/>
        <v>26.432191675625862</v>
      </c>
      <c r="K15" s="104">
        <f t="shared" si="1"/>
        <v>25.879281216403012</v>
      </c>
      <c r="L15" s="104">
        <f t="shared" si="1"/>
        <v>25.357088004914761</v>
      </c>
      <c r="M15" s="104">
        <f t="shared" si="1"/>
        <v>8.001843034864077</v>
      </c>
    </row>
    <row r="16" spans="1:13" ht="14.5" customHeight="1">
      <c r="A16" s="40" t="s">
        <v>8</v>
      </c>
      <c r="B16" s="20">
        <f t="shared" si="4"/>
        <v>691</v>
      </c>
      <c r="C16" s="19">
        <v>111</v>
      </c>
      <c r="D16" s="19">
        <v>188</v>
      </c>
      <c r="E16" s="19">
        <v>140</v>
      </c>
      <c r="F16" s="19">
        <v>176</v>
      </c>
      <c r="G16" s="19">
        <v>76</v>
      </c>
      <c r="H16" s="20">
        <f t="shared" si="3"/>
        <v>100</v>
      </c>
      <c r="I16" s="105">
        <f t="shared" si="1"/>
        <v>16.063675832127352</v>
      </c>
      <c r="J16" s="105">
        <f t="shared" si="1"/>
        <v>27.206946454413892</v>
      </c>
      <c r="K16" s="105">
        <f t="shared" si="1"/>
        <v>20.260492040520983</v>
      </c>
      <c r="L16" s="105">
        <f t="shared" si="1"/>
        <v>25.470332850940665</v>
      </c>
      <c r="M16" s="105">
        <f t="shared" si="1"/>
        <v>10.998552821997105</v>
      </c>
    </row>
    <row r="17" spans="1:13" ht="14.5" customHeight="1">
      <c r="A17" s="39" t="s">
        <v>9</v>
      </c>
      <c r="B17" s="11">
        <f t="shared" si="4"/>
        <v>64</v>
      </c>
      <c r="C17" s="17">
        <v>13</v>
      </c>
      <c r="D17" s="17">
        <v>23</v>
      </c>
      <c r="E17" s="17">
        <v>11</v>
      </c>
      <c r="F17" s="17">
        <v>13</v>
      </c>
      <c r="G17" s="17">
        <v>4</v>
      </c>
      <c r="H17" s="11">
        <f t="shared" si="3"/>
        <v>100</v>
      </c>
      <c r="I17" s="104">
        <f t="shared" si="1"/>
        <v>20.3125</v>
      </c>
      <c r="J17" s="104">
        <f t="shared" si="1"/>
        <v>35.9375</v>
      </c>
      <c r="K17" s="104">
        <f t="shared" si="1"/>
        <v>17.1875</v>
      </c>
      <c r="L17" s="104">
        <f t="shared" si="1"/>
        <v>20.3125</v>
      </c>
      <c r="M17" s="104">
        <f t="shared" si="1"/>
        <v>6.25</v>
      </c>
    </row>
    <row r="18" spans="1:13" ht="14.5" customHeight="1">
      <c r="A18" s="40" t="s">
        <v>10</v>
      </c>
      <c r="B18" s="20">
        <f t="shared" si="4"/>
        <v>701</v>
      </c>
      <c r="C18" s="19">
        <v>188</v>
      </c>
      <c r="D18" s="19">
        <v>203</v>
      </c>
      <c r="E18" s="19">
        <v>139</v>
      </c>
      <c r="F18" s="19">
        <v>132</v>
      </c>
      <c r="G18" s="19">
        <v>39</v>
      </c>
      <c r="H18" s="20">
        <f t="shared" si="3"/>
        <v>100</v>
      </c>
      <c r="I18" s="105">
        <f t="shared" si="1"/>
        <v>26.8188302425107</v>
      </c>
      <c r="J18" s="105">
        <f t="shared" si="1"/>
        <v>28.958630527817405</v>
      </c>
      <c r="K18" s="105">
        <f t="shared" si="1"/>
        <v>19.828815977175463</v>
      </c>
      <c r="L18" s="105">
        <f t="shared" si="1"/>
        <v>18.830242510699001</v>
      </c>
      <c r="M18" s="105">
        <f t="shared" si="1"/>
        <v>5.5634807417974326</v>
      </c>
    </row>
    <row r="19" spans="1:13" ht="14.5" customHeight="1">
      <c r="A19" s="39" t="s">
        <v>11</v>
      </c>
      <c r="B19" s="11">
        <f t="shared" si="4"/>
        <v>3004</v>
      </c>
      <c r="C19" s="17">
        <v>693</v>
      </c>
      <c r="D19" s="17">
        <v>936</v>
      </c>
      <c r="E19" s="17">
        <v>607</v>
      </c>
      <c r="F19" s="17">
        <v>580</v>
      </c>
      <c r="G19" s="17">
        <v>188</v>
      </c>
      <c r="H19" s="11">
        <f t="shared" si="3"/>
        <v>100</v>
      </c>
      <c r="I19" s="104">
        <f t="shared" si="1"/>
        <v>23.069241011984023</v>
      </c>
      <c r="J19" s="104">
        <f t="shared" si="1"/>
        <v>31.158455392809586</v>
      </c>
      <c r="K19" s="104">
        <f t="shared" si="1"/>
        <v>20.206391478029293</v>
      </c>
      <c r="L19" s="104">
        <f t="shared" si="1"/>
        <v>19.307589880159789</v>
      </c>
      <c r="M19" s="104">
        <f t="shared" si="1"/>
        <v>6.2583222370173104</v>
      </c>
    </row>
    <row r="20" spans="1:13" ht="14.5" customHeight="1">
      <c r="A20" s="40" t="s">
        <v>12</v>
      </c>
      <c r="B20" s="20">
        <f t="shared" si="4"/>
        <v>236</v>
      </c>
      <c r="C20" s="19">
        <v>37</v>
      </c>
      <c r="D20" s="19">
        <v>67</v>
      </c>
      <c r="E20" s="19">
        <v>62</v>
      </c>
      <c r="F20" s="19">
        <v>50</v>
      </c>
      <c r="G20" s="19">
        <v>20</v>
      </c>
      <c r="H20" s="20">
        <f t="shared" si="3"/>
        <v>100</v>
      </c>
      <c r="I20" s="105">
        <f t="shared" si="1"/>
        <v>15.677966101694915</v>
      </c>
      <c r="J20" s="105">
        <f t="shared" si="1"/>
        <v>28.389830508474578</v>
      </c>
      <c r="K20" s="105">
        <f t="shared" si="1"/>
        <v>26.271186440677965</v>
      </c>
      <c r="L20" s="105">
        <f t="shared" si="1"/>
        <v>21.1864406779661</v>
      </c>
      <c r="M20" s="105">
        <f t="shared" si="1"/>
        <v>8.4745762711864412</v>
      </c>
    </row>
    <row r="21" spans="1:13" ht="14.5" customHeight="1">
      <c r="A21" s="16" t="s">
        <v>41</v>
      </c>
      <c r="B21" s="11">
        <f>SUM(B22:B27)</f>
        <v>7696</v>
      </c>
      <c r="C21" s="11">
        <f t="shared" ref="C21:G21" si="5">SUM(C22:C27)</f>
        <v>572</v>
      </c>
      <c r="D21" s="11">
        <f t="shared" si="5"/>
        <v>1040</v>
      </c>
      <c r="E21" s="11">
        <f t="shared" si="5"/>
        <v>1767</v>
      </c>
      <c r="F21" s="11">
        <f t="shared" si="5"/>
        <v>2774</v>
      </c>
      <c r="G21" s="11">
        <f t="shared" si="5"/>
        <v>1543</v>
      </c>
      <c r="H21" s="11">
        <f t="shared" si="3"/>
        <v>100</v>
      </c>
      <c r="I21" s="62">
        <f t="shared" si="1"/>
        <v>7.4324324324324325</v>
      </c>
      <c r="J21" s="62">
        <f t="shared" si="1"/>
        <v>13.513513513513514</v>
      </c>
      <c r="K21" s="62">
        <f t="shared" si="1"/>
        <v>22.95997920997921</v>
      </c>
      <c r="L21" s="62">
        <f t="shared" si="1"/>
        <v>36.044698544698548</v>
      </c>
      <c r="M21" s="62">
        <f t="shared" si="1"/>
        <v>20.049376299376299</v>
      </c>
    </row>
    <row r="22" spans="1:13" ht="14.5" customHeight="1">
      <c r="A22" s="40" t="s">
        <v>13</v>
      </c>
      <c r="B22" s="20">
        <f t="shared" ref="B22:B27" si="6">SUM(C22:G22)</f>
        <v>741</v>
      </c>
      <c r="C22" s="19">
        <v>30</v>
      </c>
      <c r="D22" s="19">
        <v>159</v>
      </c>
      <c r="E22" s="19">
        <v>195</v>
      </c>
      <c r="F22" s="19">
        <v>243</v>
      </c>
      <c r="G22" s="19">
        <v>114</v>
      </c>
      <c r="H22" s="20">
        <f t="shared" si="3"/>
        <v>100</v>
      </c>
      <c r="I22" s="105">
        <f t="shared" si="1"/>
        <v>4.048582995951417</v>
      </c>
      <c r="J22" s="105">
        <f t="shared" si="1"/>
        <v>21.457489878542511</v>
      </c>
      <c r="K22" s="105">
        <f t="shared" si="1"/>
        <v>26.315789473684209</v>
      </c>
      <c r="L22" s="105">
        <f t="shared" si="1"/>
        <v>32.793522267206477</v>
      </c>
      <c r="M22" s="105">
        <f t="shared" si="1"/>
        <v>15.384615384615385</v>
      </c>
    </row>
    <row r="23" spans="1:13" ht="14.5" customHeight="1">
      <c r="A23" s="39" t="s">
        <v>14</v>
      </c>
      <c r="B23" s="11">
        <f t="shared" si="6"/>
        <v>1284</v>
      </c>
      <c r="C23" s="17">
        <v>80</v>
      </c>
      <c r="D23" s="17">
        <v>199</v>
      </c>
      <c r="E23" s="17">
        <v>275</v>
      </c>
      <c r="F23" s="17">
        <v>464</v>
      </c>
      <c r="G23" s="17">
        <v>266</v>
      </c>
      <c r="H23" s="11">
        <f t="shared" si="3"/>
        <v>100</v>
      </c>
      <c r="I23" s="104">
        <f t="shared" si="1"/>
        <v>6.2305295950155761</v>
      </c>
      <c r="J23" s="104">
        <f t="shared" si="1"/>
        <v>15.498442367601246</v>
      </c>
      <c r="K23" s="104">
        <f t="shared" si="1"/>
        <v>21.417445482866043</v>
      </c>
      <c r="L23" s="104">
        <f t="shared" si="1"/>
        <v>36.137071651090345</v>
      </c>
      <c r="M23" s="104">
        <f t="shared" si="1"/>
        <v>20.716510903426791</v>
      </c>
    </row>
    <row r="24" spans="1:13" ht="14.5" customHeight="1">
      <c r="A24" s="40" t="s">
        <v>15</v>
      </c>
      <c r="B24" s="20">
        <f t="shared" si="6"/>
        <v>948</v>
      </c>
      <c r="C24" s="19">
        <v>81</v>
      </c>
      <c r="D24" s="19">
        <v>133</v>
      </c>
      <c r="E24" s="19">
        <v>188</v>
      </c>
      <c r="F24" s="19">
        <v>330</v>
      </c>
      <c r="G24" s="19">
        <v>216</v>
      </c>
      <c r="H24" s="20">
        <f t="shared" si="3"/>
        <v>100</v>
      </c>
      <c r="I24" s="105">
        <f t="shared" si="1"/>
        <v>8.5443037974683538</v>
      </c>
      <c r="J24" s="105">
        <f t="shared" si="1"/>
        <v>14.029535864978904</v>
      </c>
      <c r="K24" s="105">
        <f t="shared" si="1"/>
        <v>19.831223628691983</v>
      </c>
      <c r="L24" s="105">
        <f t="shared" si="1"/>
        <v>34.810126582278478</v>
      </c>
      <c r="M24" s="105">
        <f t="shared" si="1"/>
        <v>22.784810126582279</v>
      </c>
    </row>
    <row r="25" spans="1:13" ht="14.5" customHeight="1">
      <c r="A25" s="39" t="s">
        <v>16</v>
      </c>
      <c r="B25" s="11">
        <f t="shared" si="6"/>
        <v>2085</v>
      </c>
      <c r="C25" s="17">
        <v>108</v>
      </c>
      <c r="D25" s="17">
        <v>253</v>
      </c>
      <c r="E25" s="17">
        <v>540</v>
      </c>
      <c r="F25" s="17">
        <v>754</v>
      </c>
      <c r="G25" s="17">
        <v>430</v>
      </c>
      <c r="H25" s="11">
        <f t="shared" si="3"/>
        <v>100</v>
      </c>
      <c r="I25" s="104">
        <f t="shared" si="3"/>
        <v>5.1798561151079134</v>
      </c>
      <c r="J25" s="104">
        <f t="shared" si="3"/>
        <v>12.134292565947241</v>
      </c>
      <c r="K25" s="104">
        <f t="shared" si="3"/>
        <v>25.899280575539567</v>
      </c>
      <c r="L25" s="104">
        <f t="shared" si="3"/>
        <v>36.163069544364511</v>
      </c>
      <c r="M25" s="104">
        <f t="shared" si="3"/>
        <v>20.623501199040767</v>
      </c>
    </row>
    <row r="26" spans="1:13" ht="14.5" customHeight="1">
      <c r="A26" s="40" t="s">
        <v>17</v>
      </c>
      <c r="B26" s="20">
        <f t="shared" si="6"/>
        <v>693</v>
      </c>
      <c r="C26" s="19">
        <v>50</v>
      </c>
      <c r="D26" s="19">
        <v>59</v>
      </c>
      <c r="E26" s="19">
        <v>147</v>
      </c>
      <c r="F26" s="19">
        <v>280</v>
      </c>
      <c r="G26" s="19">
        <v>157</v>
      </c>
      <c r="H26" s="20">
        <f t="shared" si="3"/>
        <v>100</v>
      </c>
      <c r="I26" s="105">
        <f t="shared" si="3"/>
        <v>7.2150072150072146</v>
      </c>
      <c r="J26" s="105">
        <f t="shared" si="3"/>
        <v>8.5137085137085133</v>
      </c>
      <c r="K26" s="105">
        <f t="shared" si="3"/>
        <v>21.212121212121211</v>
      </c>
      <c r="L26" s="105">
        <f t="shared" si="3"/>
        <v>40.404040404040401</v>
      </c>
      <c r="M26" s="105">
        <f t="shared" si="3"/>
        <v>22.655122655122653</v>
      </c>
    </row>
    <row r="27" spans="1:13" ht="14.5" customHeight="1">
      <c r="A27" s="39" t="s">
        <v>18</v>
      </c>
      <c r="B27" s="11">
        <f t="shared" si="6"/>
        <v>1945</v>
      </c>
      <c r="C27" s="17">
        <v>223</v>
      </c>
      <c r="D27" s="17">
        <v>237</v>
      </c>
      <c r="E27" s="17">
        <v>422</v>
      </c>
      <c r="F27" s="17">
        <v>703</v>
      </c>
      <c r="G27" s="17">
        <v>360</v>
      </c>
      <c r="H27" s="11">
        <f t="shared" si="3"/>
        <v>100</v>
      </c>
      <c r="I27" s="104">
        <f t="shared" si="3"/>
        <v>11.465295629820051</v>
      </c>
      <c r="J27" s="104">
        <f t="shared" si="3"/>
        <v>12.185089974293058</v>
      </c>
      <c r="K27" s="104">
        <f t="shared" si="3"/>
        <v>21.696658097686374</v>
      </c>
      <c r="L27" s="104">
        <f t="shared" si="3"/>
        <v>36.1439588688946</v>
      </c>
      <c r="M27" s="104">
        <f t="shared" si="3"/>
        <v>18.508997429305914</v>
      </c>
    </row>
    <row r="28" spans="1:13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B47+B46+B45+B44+B43+B42+B40+B39+B38+B37+B36+B35+B34+B33+B32+B31</f>
        <v>28218</v>
      </c>
      <c r="C29" s="17">
        <f t="shared" ref="C29:E29" si="7">C47+C46+C45+C44+C43+C42+C40+C39+C38+C37+C36+C35+C34+C33+C32+C31</f>
        <v>3673</v>
      </c>
      <c r="D29" s="17">
        <f t="shared" si="7"/>
        <v>7148</v>
      </c>
      <c r="E29" s="17">
        <f t="shared" si="7"/>
        <v>6201</v>
      </c>
      <c r="F29" s="17">
        <v>6774</v>
      </c>
      <c r="G29" s="17">
        <v>4422</v>
      </c>
      <c r="H29" s="17">
        <f>B29*100/$B29</f>
        <v>100</v>
      </c>
      <c r="I29" s="104">
        <f t="shared" ref="I29:M47" si="8">C29*100/$B29</f>
        <v>13.016514281664186</v>
      </c>
      <c r="J29" s="104">
        <f t="shared" si="8"/>
        <v>25.331348784463817</v>
      </c>
      <c r="K29" s="104">
        <f t="shared" si="8"/>
        <v>21.975334892621731</v>
      </c>
      <c r="L29" s="104">
        <f t="shared" si="8"/>
        <v>24.005953646608546</v>
      </c>
      <c r="M29" s="104">
        <f t="shared" si="8"/>
        <v>15.670848394641718</v>
      </c>
    </row>
    <row r="30" spans="1:13" ht="14.5" customHeight="1">
      <c r="A30" s="18" t="s">
        <v>19</v>
      </c>
      <c r="B30" s="20">
        <f>SUM(B31:B40)</f>
        <v>19373</v>
      </c>
      <c r="C30" s="20">
        <f t="shared" ref="C30:E30" si="9">SUM(C31:C40)</f>
        <v>3053</v>
      </c>
      <c r="D30" s="20">
        <f t="shared" si="9"/>
        <v>5270</v>
      </c>
      <c r="E30" s="20">
        <f t="shared" si="9"/>
        <v>4696</v>
      </c>
      <c r="F30" s="20">
        <v>4121</v>
      </c>
      <c r="G30" s="20">
        <v>2233</v>
      </c>
      <c r="H30" s="20">
        <f t="shared" ref="H30:H47" si="10">B30*100/$B30</f>
        <v>100</v>
      </c>
      <c r="I30" s="106">
        <f t="shared" si="8"/>
        <v>15.759046095080782</v>
      </c>
      <c r="J30" s="106">
        <f t="shared" si="8"/>
        <v>27.202808031796831</v>
      </c>
      <c r="K30" s="106">
        <f t="shared" si="8"/>
        <v>24.23992154028803</v>
      </c>
      <c r="L30" s="106">
        <f t="shared" si="8"/>
        <v>21.271873225623292</v>
      </c>
      <c r="M30" s="106">
        <f t="shared" si="8"/>
        <v>11.526351107211067</v>
      </c>
    </row>
    <row r="31" spans="1:13" ht="14.5" customHeight="1">
      <c r="A31" s="39" t="s">
        <v>3</v>
      </c>
      <c r="B31" s="11">
        <f t="shared" ref="B31:B40" si="11">SUM(C31:G31)</f>
        <v>1307</v>
      </c>
      <c r="C31" s="17">
        <v>136</v>
      </c>
      <c r="D31" s="17">
        <v>298</v>
      </c>
      <c r="E31" s="17">
        <v>391</v>
      </c>
      <c r="F31" s="17">
        <v>324</v>
      </c>
      <c r="G31" s="17">
        <v>158</v>
      </c>
      <c r="H31" s="11">
        <f t="shared" si="10"/>
        <v>100</v>
      </c>
      <c r="I31" s="104">
        <f t="shared" si="8"/>
        <v>10.405508798775822</v>
      </c>
      <c r="J31" s="104">
        <f t="shared" si="8"/>
        <v>22.800306044376434</v>
      </c>
      <c r="K31" s="104">
        <f t="shared" si="8"/>
        <v>29.915837796480488</v>
      </c>
      <c r="L31" s="104">
        <f t="shared" si="8"/>
        <v>24.789594491201225</v>
      </c>
      <c r="M31" s="104">
        <f t="shared" si="8"/>
        <v>12.088752869166029</v>
      </c>
    </row>
    <row r="32" spans="1:13" ht="14.5" customHeight="1">
      <c r="A32" s="40" t="s">
        <v>4</v>
      </c>
      <c r="B32" s="20">
        <f t="shared" si="11"/>
        <v>313</v>
      </c>
      <c r="C32" s="19">
        <v>25</v>
      </c>
      <c r="D32" s="19">
        <v>71</v>
      </c>
      <c r="E32" s="19">
        <v>83</v>
      </c>
      <c r="F32" s="19">
        <v>85</v>
      </c>
      <c r="G32" s="19">
        <v>49</v>
      </c>
      <c r="H32" s="20">
        <f t="shared" si="10"/>
        <v>100</v>
      </c>
      <c r="I32" s="105">
        <f t="shared" si="8"/>
        <v>7.9872204472843453</v>
      </c>
      <c r="J32" s="105">
        <f t="shared" si="8"/>
        <v>22.683706070287538</v>
      </c>
      <c r="K32" s="105">
        <f t="shared" si="8"/>
        <v>26.517571884984026</v>
      </c>
      <c r="L32" s="105">
        <f t="shared" si="8"/>
        <v>27.156549520766774</v>
      </c>
      <c r="M32" s="105">
        <f t="shared" si="8"/>
        <v>15.654952076677317</v>
      </c>
    </row>
    <row r="33" spans="1:13" ht="14.5" customHeight="1">
      <c r="A33" s="39" t="s">
        <v>5</v>
      </c>
      <c r="B33" s="11">
        <f t="shared" si="11"/>
        <v>2184</v>
      </c>
      <c r="C33" s="17">
        <v>254</v>
      </c>
      <c r="D33" s="17">
        <v>476</v>
      </c>
      <c r="E33" s="17">
        <v>511</v>
      </c>
      <c r="F33" s="17">
        <v>593</v>
      </c>
      <c r="G33" s="17">
        <v>350</v>
      </c>
      <c r="H33" s="11">
        <f t="shared" si="10"/>
        <v>100</v>
      </c>
      <c r="I33" s="104">
        <f t="shared" si="8"/>
        <v>11.63003663003663</v>
      </c>
      <c r="J33" s="104">
        <f t="shared" si="8"/>
        <v>21.794871794871796</v>
      </c>
      <c r="K33" s="104">
        <f t="shared" si="8"/>
        <v>23.397435897435898</v>
      </c>
      <c r="L33" s="104">
        <f t="shared" si="8"/>
        <v>27.152014652014653</v>
      </c>
      <c r="M33" s="104">
        <f t="shared" si="8"/>
        <v>16.025641025641026</v>
      </c>
    </row>
    <row r="34" spans="1:13" ht="14.5" customHeight="1">
      <c r="A34" s="40" t="s">
        <v>6</v>
      </c>
      <c r="B34" s="20">
        <f t="shared" si="11"/>
        <v>227</v>
      </c>
      <c r="C34" s="19">
        <v>29</v>
      </c>
      <c r="D34" s="19">
        <v>74</v>
      </c>
      <c r="E34" s="19">
        <v>54</v>
      </c>
      <c r="F34" s="19">
        <v>45</v>
      </c>
      <c r="G34" s="19">
        <v>25</v>
      </c>
      <c r="H34" s="20">
        <f t="shared" si="10"/>
        <v>100</v>
      </c>
      <c r="I34" s="105">
        <f t="shared" si="8"/>
        <v>12.775330396475772</v>
      </c>
      <c r="J34" s="105">
        <f t="shared" si="8"/>
        <v>32.59911894273128</v>
      </c>
      <c r="K34" s="105">
        <f t="shared" si="8"/>
        <v>23.788546255506606</v>
      </c>
      <c r="L34" s="105">
        <f t="shared" si="8"/>
        <v>19.823788546255507</v>
      </c>
      <c r="M34" s="105">
        <f t="shared" si="8"/>
        <v>11.013215859030836</v>
      </c>
    </row>
    <row r="35" spans="1:13" ht="14.5" customHeight="1">
      <c r="A35" s="39" t="s">
        <v>7</v>
      </c>
      <c r="B35" s="11">
        <f t="shared" si="11"/>
        <v>8389</v>
      </c>
      <c r="C35" s="17">
        <v>1162</v>
      </c>
      <c r="D35" s="17">
        <v>2183</v>
      </c>
      <c r="E35" s="17">
        <v>2196</v>
      </c>
      <c r="F35" s="17">
        <v>1842</v>
      </c>
      <c r="G35" s="17">
        <v>1006</v>
      </c>
      <c r="H35" s="11">
        <f t="shared" si="10"/>
        <v>100</v>
      </c>
      <c r="I35" s="104">
        <f t="shared" si="8"/>
        <v>13.851472165931577</v>
      </c>
      <c r="J35" s="104">
        <f t="shared" si="8"/>
        <v>26.022171891763023</v>
      </c>
      <c r="K35" s="104">
        <f t="shared" si="8"/>
        <v>26.177136726665871</v>
      </c>
      <c r="L35" s="104">
        <f t="shared" si="8"/>
        <v>21.95732506854214</v>
      </c>
      <c r="M35" s="104">
        <f t="shared" si="8"/>
        <v>11.991894147097389</v>
      </c>
    </row>
    <row r="36" spans="1:13" ht="14.5" customHeight="1">
      <c r="A36" s="40" t="s">
        <v>8</v>
      </c>
      <c r="B36" s="20">
        <f t="shared" si="11"/>
        <v>1112</v>
      </c>
      <c r="C36" s="19">
        <v>193</v>
      </c>
      <c r="D36" s="19">
        <v>323</v>
      </c>
      <c r="E36" s="19">
        <v>241</v>
      </c>
      <c r="F36" s="19">
        <v>227</v>
      </c>
      <c r="G36" s="19">
        <v>128</v>
      </c>
      <c r="H36" s="20">
        <f t="shared" si="10"/>
        <v>100</v>
      </c>
      <c r="I36" s="105">
        <f t="shared" si="8"/>
        <v>17.35611510791367</v>
      </c>
      <c r="J36" s="105">
        <f t="shared" si="8"/>
        <v>29.046762589928058</v>
      </c>
      <c r="K36" s="105">
        <f t="shared" si="8"/>
        <v>21.672661870503596</v>
      </c>
      <c r="L36" s="105">
        <f t="shared" si="8"/>
        <v>20.413669064748202</v>
      </c>
      <c r="M36" s="105">
        <f t="shared" si="8"/>
        <v>11.510791366906474</v>
      </c>
    </row>
    <row r="37" spans="1:13" ht="14.5" customHeight="1">
      <c r="A37" s="39" t="s">
        <v>9</v>
      </c>
      <c r="B37" s="11">
        <v>70</v>
      </c>
      <c r="C37" s="17">
        <v>15</v>
      </c>
      <c r="D37" s="17">
        <v>20</v>
      </c>
      <c r="E37" s="17">
        <v>18</v>
      </c>
      <c r="F37" s="71" t="s">
        <v>70</v>
      </c>
      <c r="G37" s="71" t="s">
        <v>70</v>
      </c>
      <c r="H37" s="11">
        <f t="shared" si="10"/>
        <v>100</v>
      </c>
      <c r="I37" s="104">
        <f t="shared" si="8"/>
        <v>21.428571428571427</v>
      </c>
      <c r="J37" s="104">
        <f t="shared" si="8"/>
        <v>28.571428571428573</v>
      </c>
      <c r="K37" s="104">
        <f t="shared" si="8"/>
        <v>25.714285714285715</v>
      </c>
      <c r="L37" s="71" t="s">
        <v>70</v>
      </c>
      <c r="M37" s="71" t="s">
        <v>70</v>
      </c>
    </row>
    <row r="38" spans="1:13" ht="14.5" customHeight="1">
      <c r="A38" s="40" t="s">
        <v>10</v>
      </c>
      <c r="B38" s="20">
        <f t="shared" si="11"/>
        <v>1137</v>
      </c>
      <c r="C38" s="19">
        <v>262</v>
      </c>
      <c r="D38" s="19">
        <v>380</v>
      </c>
      <c r="E38" s="19">
        <v>200</v>
      </c>
      <c r="F38" s="19">
        <v>208</v>
      </c>
      <c r="G38" s="19">
        <v>87</v>
      </c>
      <c r="H38" s="20">
        <f t="shared" si="10"/>
        <v>100</v>
      </c>
      <c r="I38" s="105">
        <f t="shared" si="8"/>
        <v>23.043095866314864</v>
      </c>
      <c r="J38" s="105">
        <f t="shared" si="8"/>
        <v>33.421284080914688</v>
      </c>
      <c r="K38" s="105">
        <f t="shared" si="8"/>
        <v>17.590149516270888</v>
      </c>
      <c r="L38" s="105">
        <f t="shared" si="8"/>
        <v>18.293755496921722</v>
      </c>
      <c r="M38" s="105">
        <f t="shared" si="8"/>
        <v>7.6517150395778364</v>
      </c>
    </row>
    <row r="39" spans="1:13" ht="14.5" customHeight="1">
      <c r="A39" s="39" t="s">
        <v>11</v>
      </c>
      <c r="B39" s="11">
        <f t="shared" si="11"/>
        <v>4253</v>
      </c>
      <c r="C39" s="17">
        <v>904</v>
      </c>
      <c r="D39" s="17">
        <v>1340</v>
      </c>
      <c r="E39" s="17">
        <v>907</v>
      </c>
      <c r="F39" s="17">
        <v>720</v>
      </c>
      <c r="G39" s="17">
        <v>382</v>
      </c>
      <c r="H39" s="11">
        <f t="shared" si="10"/>
        <v>100</v>
      </c>
      <c r="I39" s="104">
        <f t="shared" si="8"/>
        <v>21.255584293439924</v>
      </c>
      <c r="J39" s="104">
        <f t="shared" si="8"/>
        <v>31.507171408417587</v>
      </c>
      <c r="K39" s="104">
        <f t="shared" si="8"/>
        <v>21.326122736891605</v>
      </c>
      <c r="L39" s="104">
        <f t="shared" si="8"/>
        <v>16.929226428403481</v>
      </c>
      <c r="M39" s="104">
        <f t="shared" si="8"/>
        <v>8.9818951328474022</v>
      </c>
    </row>
    <row r="40" spans="1:13" ht="14.5" customHeight="1">
      <c r="A40" s="40" t="s">
        <v>12</v>
      </c>
      <c r="B40" s="20">
        <f t="shared" si="11"/>
        <v>381</v>
      </c>
      <c r="C40" s="19">
        <v>73</v>
      </c>
      <c r="D40" s="19">
        <v>105</v>
      </c>
      <c r="E40" s="19">
        <v>95</v>
      </c>
      <c r="F40" s="19">
        <v>67</v>
      </c>
      <c r="G40" s="19">
        <v>41</v>
      </c>
      <c r="H40" s="20">
        <f t="shared" si="10"/>
        <v>100</v>
      </c>
      <c r="I40" s="105">
        <f t="shared" si="8"/>
        <v>19.16010498687664</v>
      </c>
      <c r="J40" s="105">
        <f t="shared" si="8"/>
        <v>27.559055118110237</v>
      </c>
      <c r="K40" s="105">
        <f t="shared" si="8"/>
        <v>24.934383202099738</v>
      </c>
      <c r="L40" s="105">
        <f t="shared" si="8"/>
        <v>17.58530183727034</v>
      </c>
      <c r="M40" s="105">
        <f t="shared" si="8"/>
        <v>10.761154855643044</v>
      </c>
    </row>
    <row r="41" spans="1:13" ht="14.5" customHeight="1">
      <c r="A41" s="16" t="s">
        <v>41</v>
      </c>
      <c r="B41" s="11">
        <f>SUM(B42:B47)</f>
        <v>8845</v>
      </c>
      <c r="C41" s="11">
        <f t="shared" ref="C41:E41" si="12">SUM(C42:C47)</f>
        <v>620</v>
      </c>
      <c r="D41" s="11">
        <f t="shared" si="12"/>
        <v>1878</v>
      </c>
      <c r="E41" s="11">
        <f t="shared" si="12"/>
        <v>1505</v>
      </c>
      <c r="F41" s="11">
        <v>2653</v>
      </c>
      <c r="G41" s="11">
        <v>2189</v>
      </c>
      <c r="H41" s="11">
        <f t="shared" si="10"/>
        <v>100</v>
      </c>
      <c r="I41" s="62">
        <f t="shared" si="8"/>
        <v>7.0096099491237984</v>
      </c>
      <c r="J41" s="62">
        <f t="shared" si="8"/>
        <v>21.232334652345958</v>
      </c>
      <c r="K41" s="62">
        <f t="shared" si="8"/>
        <v>17.015262860373092</v>
      </c>
      <c r="L41" s="62">
        <f t="shared" si="8"/>
        <v>29.994347088750708</v>
      </c>
      <c r="M41" s="62">
        <f t="shared" si="8"/>
        <v>24.748445449406443</v>
      </c>
    </row>
    <row r="42" spans="1:13" ht="14.5" customHeight="1">
      <c r="A42" s="40" t="s">
        <v>13</v>
      </c>
      <c r="B42" s="20">
        <v>972</v>
      </c>
      <c r="C42" s="19">
        <v>54</v>
      </c>
      <c r="D42" s="19">
        <v>236</v>
      </c>
      <c r="E42" s="19">
        <v>243</v>
      </c>
      <c r="F42" s="19" t="s">
        <v>70</v>
      </c>
      <c r="G42" s="19" t="s">
        <v>70</v>
      </c>
      <c r="H42" s="20">
        <f t="shared" si="10"/>
        <v>100</v>
      </c>
      <c r="I42" s="105">
        <f t="shared" si="8"/>
        <v>5.5555555555555554</v>
      </c>
      <c r="J42" s="105">
        <f t="shared" si="8"/>
        <v>24.279835390946502</v>
      </c>
      <c r="K42" s="105">
        <f t="shared" si="8"/>
        <v>25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 t="shared" ref="B43:B47" si="13">SUM(C43:G43)</f>
        <v>1228</v>
      </c>
      <c r="C43" s="17">
        <v>62</v>
      </c>
      <c r="D43" s="17">
        <v>287</v>
      </c>
      <c r="E43" s="17">
        <v>210</v>
      </c>
      <c r="F43" s="17">
        <v>344</v>
      </c>
      <c r="G43" s="17">
        <v>325</v>
      </c>
      <c r="H43" s="11">
        <f t="shared" si="10"/>
        <v>100</v>
      </c>
      <c r="I43" s="104">
        <f t="shared" si="8"/>
        <v>5.0488599348534198</v>
      </c>
      <c r="J43" s="104">
        <f t="shared" si="8"/>
        <v>23.371335504885995</v>
      </c>
      <c r="K43" s="104">
        <f t="shared" si="8"/>
        <v>17.10097719869707</v>
      </c>
      <c r="L43" s="104">
        <f t="shared" si="8"/>
        <v>28.01302931596091</v>
      </c>
      <c r="M43" s="104">
        <f t="shared" si="8"/>
        <v>26.465798045602607</v>
      </c>
    </row>
    <row r="44" spans="1:13" ht="14.5" customHeight="1">
      <c r="A44" s="40" t="s">
        <v>15</v>
      </c>
      <c r="B44" s="20">
        <f t="shared" si="13"/>
        <v>1175</v>
      </c>
      <c r="C44" s="19">
        <v>93</v>
      </c>
      <c r="D44" s="19">
        <v>227</v>
      </c>
      <c r="E44" s="19">
        <v>204</v>
      </c>
      <c r="F44" s="19">
        <v>342</v>
      </c>
      <c r="G44" s="19">
        <v>309</v>
      </c>
      <c r="H44" s="20">
        <f t="shared" si="10"/>
        <v>100</v>
      </c>
      <c r="I44" s="105">
        <f t="shared" si="8"/>
        <v>7.9148936170212769</v>
      </c>
      <c r="J44" s="105">
        <f t="shared" si="8"/>
        <v>19.319148936170212</v>
      </c>
      <c r="K44" s="105">
        <f t="shared" si="8"/>
        <v>17.361702127659573</v>
      </c>
      <c r="L44" s="105">
        <f t="shared" si="8"/>
        <v>29.106382978723403</v>
      </c>
      <c r="M44" s="105">
        <f t="shared" si="8"/>
        <v>26.297872340425531</v>
      </c>
    </row>
    <row r="45" spans="1:13" ht="14.5" customHeight="1">
      <c r="A45" s="39" t="s">
        <v>16</v>
      </c>
      <c r="B45" s="11">
        <f t="shared" si="13"/>
        <v>2316</v>
      </c>
      <c r="C45" s="17">
        <v>141</v>
      </c>
      <c r="D45" s="17">
        <v>422</v>
      </c>
      <c r="E45" s="17">
        <v>423</v>
      </c>
      <c r="F45" s="17">
        <v>726</v>
      </c>
      <c r="G45" s="17">
        <v>604</v>
      </c>
      <c r="H45" s="11">
        <f t="shared" si="10"/>
        <v>100</v>
      </c>
      <c r="I45" s="104">
        <f t="shared" si="8"/>
        <v>6.0880829015544045</v>
      </c>
      <c r="J45" s="104">
        <f t="shared" si="8"/>
        <v>18.221070811744386</v>
      </c>
      <c r="K45" s="104">
        <f t="shared" si="8"/>
        <v>18.264248704663213</v>
      </c>
      <c r="L45" s="104">
        <f t="shared" si="8"/>
        <v>31.347150259067359</v>
      </c>
      <c r="M45" s="104">
        <f t="shared" si="8"/>
        <v>26.07944732297064</v>
      </c>
    </row>
    <row r="46" spans="1:13" ht="14.5" customHeight="1">
      <c r="A46" s="40" t="s">
        <v>17</v>
      </c>
      <c r="B46" s="20">
        <f t="shared" si="13"/>
        <v>910</v>
      </c>
      <c r="C46" s="19">
        <v>74</v>
      </c>
      <c r="D46" s="19">
        <v>169</v>
      </c>
      <c r="E46" s="19">
        <v>126</v>
      </c>
      <c r="F46" s="19">
        <v>300</v>
      </c>
      <c r="G46" s="19">
        <v>241</v>
      </c>
      <c r="H46" s="20">
        <f t="shared" si="10"/>
        <v>100</v>
      </c>
      <c r="I46" s="105">
        <f t="shared" si="8"/>
        <v>8.1318681318681314</v>
      </c>
      <c r="J46" s="105">
        <f t="shared" si="8"/>
        <v>18.571428571428573</v>
      </c>
      <c r="K46" s="105">
        <f t="shared" si="8"/>
        <v>13.846153846153847</v>
      </c>
      <c r="L46" s="105">
        <f t="shared" si="8"/>
        <v>32.967032967032964</v>
      </c>
      <c r="M46" s="105">
        <f t="shared" si="8"/>
        <v>26.483516483516482</v>
      </c>
    </row>
    <row r="47" spans="1:13" ht="14.5" customHeight="1">
      <c r="A47" s="39" t="s">
        <v>18</v>
      </c>
      <c r="B47" s="11">
        <f t="shared" si="13"/>
        <v>2244</v>
      </c>
      <c r="C47" s="17">
        <v>196</v>
      </c>
      <c r="D47" s="17">
        <v>537</v>
      </c>
      <c r="E47" s="17">
        <v>299</v>
      </c>
      <c r="F47" s="17">
        <v>687</v>
      </c>
      <c r="G47" s="17">
        <v>525</v>
      </c>
      <c r="H47" s="11">
        <f t="shared" si="10"/>
        <v>100</v>
      </c>
      <c r="I47" s="104">
        <f t="shared" si="8"/>
        <v>8.7344028520499108</v>
      </c>
      <c r="J47" s="104">
        <f t="shared" si="8"/>
        <v>23.930481283422459</v>
      </c>
      <c r="K47" s="104">
        <f t="shared" si="8"/>
        <v>13.324420677361854</v>
      </c>
      <c r="L47" s="104">
        <f t="shared" si="8"/>
        <v>30.614973262032084</v>
      </c>
      <c r="M47" s="104">
        <f t="shared" si="8"/>
        <v>23.395721925133689</v>
      </c>
    </row>
    <row r="48" spans="1:13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5968</v>
      </c>
      <c r="C49" s="35">
        <f t="shared" ref="C49:G49" si="14">C29-C9</f>
        <v>811</v>
      </c>
      <c r="D49" s="35">
        <f t="shared" si="14"/>
        <v>2190</v>
      </c>
      <c r="E49" s="35">
        <f t="shared" si="14"/>
        <v>782</v>
      </c>
      <c r="F49" s="35">
        <f t="shared" si="14"/>
        <v>454</v>
      </c>
      <c r="G49" s="35">
        <f t="shared" si="14"/>
        <v>1731</v>
      </c>
      <c r="H49" s="160" t="s">
        <v>140</v>
      </c>
      <c r="I49" s="37">
        <f t="shared" ref="I49:M64" si="15">I29-I9</f>
        <v>0.15359293334957869</v>
      </c>
      <c r="J49" s="37">
        <f t="shared" si="15"/>
        <v>3.0482027170480848</v>
      </c>
      <c r="K49" s="37">
        <f t="shared" si="15"/>
        <v>-2.3797212871535507</v>
      </c>
      <c r="L49" s="37">
        <f t="shared" si="15"/>
        <v>-4.3985407354139241</v>
      </c>
      <c r="M49" s="37">
        <f t="shared" si="15"/>
        <v>3.5764663721698078</v>
      </c>
    </row>
    <row r="50" spans="1:13" ht="14.5" customHeight="1">
      <c r="A50" s="18" t="s">
        <v>19</v>
      </c>
      <c r="B50" s="36">
        <f t="shared" ref="B50:G65" si="16">B30-B10</f>
        <v>4819</v>
      </c>
      <c r="C50" s="36">
        <f t="shared" si="16"/>
        <v>763</v>
      </c>
      <c r="D50" s="36">
        <f t="shared" si="16"/>
        <v>1352</v>
      </c>
      <c r="E50" s="36">
        <f t="shared" si="16"/>
        <v>1044</v>
      </c>
      <c r="F50" s="36">
        <f t="shared" si="16"/>
        <v>575</v>
      </c>
      <c r="G50" s="36">
        <f t="shared" si="16"/>
        <v>1085</v>
      </c>
      <c r="H50" s="36" t="s">
        <v>140</v>
      </c>
      <c r="I50" s="38">
        <f t="shared" si="15"/>
        <v>2.4540117342702672E-2</v>
      </c>
      <c r="J50" s="38">
        <f t="shared" si="15"/>
        <v>0.28237378691569859</v>
      </c>
      <c r="K50" s="38">
        <f t="shared" si="15"/>
        <v>-0.85283646438422522</v>
      </c>
      <c r="L50" s="38">
        <f t="shared" si="15"/>
        <v>-3.0925626682890339</v>
      </c>
      <c r="M50" s="38">
        <f t="shared" si="15"/>
        <v>3.6384852284148597</v>
      </c>
    </row>
    <row r="51" spans="1:13" ht="14.5" customHeight="1">
      <c r="A51" s="39" t="s">
        <v>3</v>
      </c>
      <c r="B51" s="65">
        <f t="shared" si="16"/>
        <v>286</v>
      </c>
      <c r="C51" s="65">
        <f t="shared" si="16"/>
        <v>56</v>
      </c>
      <c r="D51" s="65">
        <f t="shared" si="16"/>
        <v>18</v>
      </c>
      <c r="E51" s="65">
        <f t="shared" si="16"/>
        <v>32</v>
      </c>
      <c r="F51" s="65">
        <f t="shared" si="16"/>
        <v>81</v>
      </c>
      <c r="G51" s="65">
        <f t="shared" si="16"/>
        <v>99</v>
      </c>
      <c r="H51" s="110" t="s">
        <v>140</v>
      </c>
      <c r="I51" s="87">
        <f t="shared" si="15"/>
        <v>2.5700533629286131</v>
      </c>
      <c r="J51" s="87">
        <f t="shared" si="15"/>
        <v>-4.6237879810887961</v>
      </c>
      <c r="K51" s="87">
        <f t="shared" si="15"/>
        <v>-5.2457684718838635</v>
      </c>
      <c r="L51" s="87">
        <f t="shared" si="15"/>
        <v>0.98939860481532804</v>
      </c>
      <c r="M51" s="87">
        <f t="shared" si="15"/>
        <v>6.3101044852287131</v>
      </c>
    </row>
    <row r="52" spans="1:13" ht="14.5" customHeight="1">
      <c r="A52" s="40" t="s">
        <v>4</v>
      </c>
      <c r="B52" s="66">
        <f t="shared" si="16"/>
        <v>18</v>
      </c>
      <c r="C52" s="66">
        <f t="shared" si="16"/>
        <v>8</v>
      </c>
      <c r="D52" s="66">
        <f t="shared" si="16"/>
        <v>2</v>
      </c>
      <c r="E52" s="66">
        <f t="shared" si="16"/>
        <v>-15</v>
      </c>
      <c r="F52" s="66">
        <f t="shared" si="16"/>
        <v>9</v>
      </c>
      <c r="G52" s="66">
        <f t="shared" si="16"/>
        <v>14</v>
      </c>
      <c r="H52" s="66" t="s">
        <v>140</v>
      </c>
      <c r="I52" s="86">
        <f t="shared" si="15"/>
        <v>2.2245085828775659</v>
      </c>
      <c r="J52" s="86">
        <f t="shared" si="15"/>
        <v>-0.70612443818703952</v>
      </c>
      <c r="K52" s="86">
        <f t="shared" si="15"/>
        <v>-6.7027670980668184</v>
      </c>
      <c r="L52" s="86">
        <f t="shared" si="15"/>
        <v>1.3938376563599952</v>
      </c>
      <c r="M52" s="86">
        <f t="shared" si="15"/>
        <v>3.7905452970162994</v>
      </c>
    </row>
    <row r="53" spans="1:13" ht="14.5" customHeight="1">
      <c r="A53" s="39" t="s">
        <v>5</v>
      </c>
      <c r="B53" s="65">
        <f t="shared" si="16"/>
        <v>364</v>
      </c>
      <c r="C53" s="65">
        <f t="shared" si="16"/>
        <v>69</v>
      </c>
      <c r="D53" s="65">
        <f t="shared" si="16"/>
        <v>103</v>
      </c>
      <c r="E53" s="65">
        <f t="shared" si="16"/>
        <v>21</v>
      </c>
      <c r="F53" s="65">
        <f t="shared" si="16"/>
        <v>11</v>
      </c>
      <c r="G53" s="65">
        <f t="shared" si="16"/>
        <v>160</v>
      </c>
      <c r="H53" s="110" t="s">
        <v>140</v>
      </c>
      <c r="I53" s="87">
        <f t="shared" si="15"/>
        <v>1.4652014652014653</v>
      </c>
      <c r="J53" s="87">
        <f t="shared" si="15"/>
        <v>1.3003663003663029</v>
      </c>
      <c r="K53" s="87">
        <f t="shared" si="15"/>
        <v>-3.5256410256410255</v>
      </c>
      <c r="L53" s="87">
        <f t="shared" si="15"/>
        <v>-4.8260073260073248</v>
      </c>
      <c r="M53" s="87">
        <f t="shared" si="15"/>
        <v>5.5860805860805858</v>
      </c>
    </row>
    <row r="54" spans="1:13" ht="14.5" customHeight="1">
      <c r="A54" s="40" t="s">
        <v>6</v>
      </c>
      <c r="B54" s="66">
        <f t="shared" si="16"/>
        <v>16</v>
      </c>
      <c r="C54" s="66">
        <f t="shared" si="16"/>
        <v>-4</v>
      </c>
      <c r="D54" s="66">
        <f t="shared" si="16"/>
        <v>16</v>
      </c>
      <c r="E54" s="66">
        <f t="shared" si="16"/>
        <v>-7</v>
      </c>
      <c r="F54" s="66">
        <f t="shared" si="16"/>
        <v>2</v>
      </c>
      <c r="G54" s="66">
        <f t="shared" si="16"/>
        <v>9</v>
      </c>
      <c r="H54" s="66" t="s">
        <v>140</v>
      </c>
      <c r="I54" s="86">
        <f t="shared" si="15"/>
        <v>-2.864480030064513</v>
      </c>
      <c r="J54" s="86">
        <f t="shared" si="15"/>
        <v>5.1109672839635074</v>
      </c>
      <c r="K54" s="86">
        <f t="shared" si="15"/>
        <v>-5.1214063511284635</v>
      </c>
      <c r="L54" s="86">
        <f t="shared" si="15"/>
        <v>-0.55535837317577119</v>
      </c>
      <c r="M54" s="86">
        <f t="shared" si="15"/>
        <v>3.4302774704052439</v>
      </c>
    </row>
    <row r="55" spans="1:13" ht="14.5" customHeight="1">
      <c r="A55" s="39" t="s">
        <v>7</v>
      </c>
      <c r="B55" s="65">
        <f t="shared" si="16"/>
        <v>1878</v>
      </c>
      <c r="C55" s="65">
        <f t="shared" si="16"/>
        <v>229</v>
      </c>
      <c r="D55" s="65">
        <f t="shared" si="16"/>
        <v>462</v>
      </c>
      <c r="E55" s="65">
        <f t="shared" si="16"/>
        <v>511</v>
      </c>
      <c r="F55" s="65">
        <f t="shared" si="16"/>
        <v>191</v>
      </c>
      <c r="G55" s="65">
        <f t="shared" si="16"/>
        <v>485</v>
      </c>
      <c r="H55" s="110" t="s">
        <v>140</v>
      </c>
      <c r="I55" s="87">
        <f t="shared" si="15"/>
        <v>-0.47812390226071244</v>
      </c>
      <c r="J55" s="87">
        <f t="shared" si="15"/>
        <v>-0.41001978386283966</v>
      </c>
      <c r="K55" s="87">
        <f t="shared" si="15"/>
        <v>0.29785551026285972</v>
      </c>
      <c r="L55" s="87">
        <f t="shared" si="15"/>
        <v>-3.3997629363726212</v>
      </c>
      <c r="M55" s="87">
        <f t="shared" si="15"/>
        <v>3.9900511122333118</v>
      </c>
    </row>
    <row r="56" spans="1:13" ht="14.5" customHeight="1">
      <c r="A56" s="40" t="s">
        <v>8</v>
      </c>
      <c r="B56" s="66">
        <f t="shared" si="16"/>
        <v>421</v>
      </c>
      <c r="C56" s="66">
        <f t="shared" si="16"/>
        <v>82</v>
      </c>
      <c r="D56" s="66">
        <f t="shared" si="16"/>
        <v>135</v>
      </c>
      <c r="E56" s="66">
        <f t="shared" si="16"/>
        <v>101</v>
      </c>
      <c r="F56" s="66">
        <f t="shared" si="16"/>
        <v>51</v>
      </c>
      <c r="G56" s="66">
        <f t="shared" si="16"/>
        <v>52</v>
      </c>
      <c r="H56" s="66" t="s">
        <v>140</v>
      </c>
      <c r="I56" s="86">
        <f t="shared" si="15"/>
        <v>1.2924392757863181</v>
      </c>
      <c r="J56" s="86">
        <f t="shared" si="15"/>
        <v>1.839816135514166</v>
      </c>
      <c r="K56" s="86">
        <f t="shared" si="15"/>
        <v>1.4121698299826129</v>
      </c>
      <c r="L56" s="86">
        <f t="shared" si="15"/>
        <v>-5.0566637861924626</v>
      </c>
      <c r="M56" s="86">
        <f t="shared" si="15"/>
        <v>0.51223854490936915</v>
      </c>
    </row>
    <row r="57" spans="1:13" ht="14.5" customHeight="1">
      <c r="A57" s="39" t="s">
        <v>9</v>
      </c>
      <c r="B57" s="65">
        <f t="shared" si="16"/>
        <v>6</v>
      </c>
      <c r="C57" s="65">
        <f t="shared" si="16"/>
        <v>2</v>
      </c>
      <c r="D57" s="65">
        <f t="shared" si="16"/>
        <v>-3</v>
      </c>
      <c r="E57" s="65">
        <f t="shared" si="16"/>
        <v>7</v>
      </c>
      <c r="F57" s="65" t="s">
        <v>70</v>
      </c>
      <c r="G57" s="65" t="s">
        <v>70</v>
      </c>
      <c r="H57" s="110" t="s">
        <v>140</v>
      </c>
      <c r="I57" s="87">
        <f t="shared" si="15"/>
        <v>1.116071428571427</v>
      </c>
      <c r="J57" s="87">
        <f t="shared" si="15"/>
        <v>-7.366071428571427</v>
      </c>
      <c r="K57" s="87">
        <f t="shared" si="15"/>
        <v>8.5267857142857153</v>
      </c>
      <c r="L57" s="110" t="s">
        <v>70</v>
      </c>
      <c r="M57" s="110" t="s">
        <v>70</v>
      </c>
    </row>
    <row r="58" spans="1:13" ht="14.5" customHeight="1">
      <c r="A58" s="40" t="s">
        <v>10</v>
      </c>
      <c r="B58" s="66">
        <f t="shared" si="16"/>
        <v>436</v>
      </c>
      <c r="C58" s="66">
        <f t="shared" si="16"/>
        <v>74</v>
      </c>
      <c r="D58" s="66">
        <f t="shared" si="16"/>
        <v>177</v>
      </c>
      <c r="E58" s="66">
        <f t="shared" si="16"/>
        <v>61</v>
      </c>
      <c r="F58" s="66">
        <f t="shared" si="16"/>
        <v>76</v>
      </c>
      <c r="G58" s="66">
        <f t="shared" si="16"/>
        <v>48</v>
      </c>
      <c r="H58" s="66" t="s">
        <v>140</v>
      </c>
      <c r="I58" s="86">
        <f t="shared" si="15"/>
        <v>-3.7757343761958353</v>
      </c>
      <c r="J58" s="86">
        <f t="shared" si="15"/>
        <v>4.4626535530972831</v>
      </c>
      <c r="K58" s="86">
        <f t="shared" si="15"/>
        <v>-2.2386664609045752</v>
      </c>
      <c r="L58" s="86">
        <f t="shared" si="15"/>
        <v>-0.53648701377727903</v>
      </c>
      <c r="M58" s="86">
        <f t="shared" si="15"/>
        <v>2.0882342977804038</v>
      </c>
    </row>
    <row r="59" spans="1:13" ht="14.5" customHeight="1">
      <c r="A59" s="39" t="s">
        <v>11</v>
      </c>
      <c r="B59" s="65">
        <f t="shared" si="16"/>
        <v>1249</v>
      </c>
      <c r="C59" s="65">
        <f t="shared" si="16"/>
        <v>211</v>
      </c>
      <c r="D59" s="65">
        <f t="shared" si="16"/>
        <v>404</v>
      </c>
      <c r="E59" s="65">
        <f t="shared" si="16"/>
        <v>300</v>
      </c>
      <c r="F59" s="65">
        <f t="shared" si="16"/>
        <v>140</v>
      </c>
      <c r="G59" s="65">
        <f t="shared" si="16"/>
        <v>194</v>
      </c>
      <c r="H59" s="110" t="s">
        <v>140</v>
      </c>
      <c r="I59" s="87">
        <f t="shared" si="15"/>
        <v>-1.8136567185440988</v>
      </c>
      <c r="J59" s="87">
        <f t="shared" si="15"/>
        <v>0.34871601560800158</v>
      </c>
      <c r="K59" s="87">
        <f t="shared" si="15"/>
        <v>1.1197312588623127</v>
      </c>
      <c r="L59" s="87">
        <f t="shared" si="15"/>
        <v>-2.3783634517563073</v>
      </c>
      <c r="M59" s="87">
        <f t="shared" si="15"/>
        <v>2.7235728958300918</v>
      </c>
    </row>
    <row r="60" spans="1:13" ht="14.5" customHeight="1">
      <c r="A60" s="40" t="s">
        <v>12</v>
      </c>
      <c r="B60" s="66">
        <f t="shared" si="16"/>
        <v>145</v>
      </c>
      <c r="C60" s="66">
        <f t="shared" si="16"/>
        <v>36</v>
      </c>
      <c r="D60" s="66">
        <f t="shared" si="16"/>
        <v>38</v>
      </c>
      <c r="E60" s="66">
        <f t="shared" si="16"/>
        <v>33</v>
      </c>
      <c r="F60" s="66">
        <f t="shared" si="16"/>
        <v>17</v>
      </c>
      <c r="G60" s="66">
        <f t="shared" si="16"/>
        <v>21</v>
      </c>
      <c r="H60" s="66" t="s">
        <v>140</v>
      </c>
      <c r="I60" s="86">
        <f t="shared" si="15"/>
        <v>3.4821388851817243</v>
      </c>
      <c r="J60" s="86">
        <f t="shared" si="15"/>
        <v>-0.83077539036434089</v>
      </c>
      <c r="K60" s="86">
        <f t="shared" si="15"/>
        <v>-1.3368032385782271</v>
      </c>
      <c r="L60" s="86">
        <f t="shared" si="15"/>
        <v>-3.6011388406957607</v>
      </c>
      <c r="M60" s="86">
        <f t="shared" si="15"/>
        <v>2.2865785844566027</v>
      </c>
    </row>
    <row r="61" spans="1:13" ht="14.5" customHeight="1">
      <c r="A61" s="16" t="s">
        <v>41</v>
      </c>
      <c r="B61" s="65">
        <f t="shared" si="16"/>
        <v>1149</v>
      </c>
      <c r="C61" s="65">
        <f t="shared" si="16"/>
        <v>48</v>
      </c>
      <c r="D61" s="65">
        <f t="shared" si="16"/>
        <v>838</v>
      </c>
      <c r="E61" s="65">
        <f t="shared" si="16"/>
        <v>-262</v>
      </c>
      <c r="F61" s="65">
        <f t="shared" si="16"/>
        <v>-121</v>
      </c>
      <c r="G61" s="65">
        <f t="shared" si="16"/>
        <v>646</v>
      </c>
      <c r="H61" s="110" t="s">
        <v>140</v>
      </c>
      <c r="I61" s="87">
        <f t="shared" si="15"/>
        <v>-0.42282248330863403</v>
      </c>
      <c r="J61" s="87">
        <f t="shared" si="15"/>
        <v>7.7188211388324444</v>
      </c>
      <c r="K61" s="87">
        <f t="shared" si="15"/>
        <v>-5.9447163496061179</v>
      </c>
      <c r="L61" s="87">
        <f t="shared" si="15"/>
        <v>-6.0503514559478404</v>
      </c>
      <c r="M61" s="87">
        <f t="shared" si="15"/>
        <v>4.6990691500301445</v>
      </c>
    </row>
    <row r="62" spans="1:13" ht="14.5" customHeight="1">
      <c r="A62" s="40" t="s">
        <v>13</v>
      </c>
      <c r="B62" s="66">
        <f t="shared" si="16"/>
        <v>231</v>
      </c>
      <c r="C62" s="66">
        <f t="shared" si="16"/>
        <v>24</v>
      </c>
      <c r="D62" s="66">
        <f t="shared" si="16"/>
        <v>77</v>
      </c>
      <c r="E62" s="66">
        <f t="shared" si="16"/>
        <v>48</v>
      </c>
      <c r="F62" s="66" t="s">
        <v>70</v>
      </c>
      <c r="G62" s="66" t="s">
        <v>70</v>
      </c>
      <c r="H62" s="66" t="s">
        <v>140</v>
      </c>
      <c r="I62" s="86">
        <f t="shared" si="15"/>
        <v>1.5069725596041383</v>
      </c>
      <c r="J62" s="86">
        <f t="shared" si="15"/>
        <v>2.8223455124039916</v>
      </c>
      <c r="K62" s="86">
        <f t="shared" si="15"/>
        <v>-1.3157894736842088</v>
      </c>
      <c r="L62" s="66" t="s">
        <v>70</v>
      </c>
      <c r="M62" s="66" t="s">
        <v>70</v>
      </c>
    </row>
    <row r="63" spans="1:13" ht="14.5" customHeight="1">
      <c r="A63" s="39" t="s">
        <v>14</v>
      </c>
      <c r="B63" s="65">
        <f t="shared" si="16"/>
        <v>-56</v>
      </c>
      <c r="C63" s="65">
        <f t="shared" si="16"/>
        <v>-18</v>
      </c>
      <c r="D63" s="65">
        <f t="shared" si="16"/>
        <v>88</v>
      </c>
      <c r="E63" s="65">
        <f t="shared" si="16"/>
        <v>-65</v>
      </c>
      <c r="F63" s="65">
        <f t="shared" si="16"/>
        <v>-120</v>
      </c>
      <c r="G63" s="65">
        <f t="shared" si="16"/>
        <v>59</v>
      </c>
      <c r="H63" s="110" t="s">
        <v>140</v>
      </c>
      <c r="I63" s="87">
        <f t="shared" si="15"/>
        <v>-1.1816696601621564</v>
      </c>
      <c r="J63" s="87">
        <f t="shared" si="15"/>
        <v>7.8728931372847484</v>
      </c>
      <c r="K63" s="87">
        <f t="shared" si="15"/>
        <v>-4.3164682841689732</v>
      </c>
      <c r="L63" s="87">
        <f t="shared" si="15"/>
        <v>-8.1240423351294346</v>
      </c>
      <c r="M63" s="87">
        <f t="shared" si="15"/>
        <v>5.7492871421758167</v>
      </c>
    </row>
    <row r="64" spans="1:13" ht="14.5" customHeight="1">
      <c r="A64" s="40" t="s">
        <v>15</v>
      </c>
      <c r="B64" s="66">
        <f t="shared" si="16"/>
        <v>227</v>
      </c>
      <c r="C64" s="66">
        <f t="shared" si="16"/>
        <v>12</v>
      </c>
      <c r="D64" s="66">
        <f t="shared" si="16"/>
        <v>94</v>
      </c>
      <c r="E64" s="66">
        <f t="shared" si="16"/>
        <v>16</v>
      </c>
      <c r="F64" s="66">
        <f t="shared" si="16"/>
        <v>12</v>
      </c>
      <c r="G64" s="66">
        <f t="shared" si="16"/>
        <v>93</v>
      </c>
      <c r="H64" s="66" t="s">
        <v>140</v>
      </c>
      <c r="I64" s="86">
        <f t="shared" si="15"/>
        <v>-0.62941018044707686</v>
      </c>
      <c r="J64" s="86">
        <f t="shared" si="15"/>
        <v>5.2896130711913081</v>
      </c>
      <c r="K64" s="86">
        <f t="shared" si="15"/>
        <v>-2.4695215010324105</v>
      </c>
      <c r="L64" s="86">
        <f t="shared" si="15"/>
        <v>-5.7037436035550755</v>
      </c>
      <c r="M64" s="86">
        <f t="shared" si="15"/>
        <v>3.5130622138432521</v>
      </c>
    </row>
    <row r="65" spans="1:13" ht="14.5" customHeight="1">
      <c r="A65" s="39" t="s">
        <v>16</v>
      </c>
      <c r="B65" s="65">
        <f t="shared" si="16"/>
        <v>231</v>
      </c>
      <c r="C65" s="65">
        <f t="shared" si="16"/>
        <v>33</v>
      </c>
      <c r="D65" s="65">
        <f t="shared" si="16"/>
        <v>169</v>
      </c>
      <c r="E65" s="65">
        <f t="shared" si="16"/>
        <v>-117</v>
      </c>
      <c r="F65" s="65">
        <f t="shared" si="16"/>
        <v>-28</v>
      </c>
      <c r="G65" s="65">
        <f t="shared" si="16"/>
        <v>174</v>
      </c>
      <c r="H65" s="110" t="s">
        <v>140</v>
      </c>
      <c r="I65" s="87">
        <f t="shared" ref="I65:M67" si="17">I45-I25</f>
        <v>0.90822678644649102</v>
      </c>
      <c r="J65" s="87">
        <f t="shared" si="17"/>
        <v>6.0867782457971451</v>
      </c>
      <c r="K65" s="87">
        <f t="shared" si="17"/>
        <v>-7.6350318708763538</v>
      </c>
      <c r="L65" s="87">
        <f t="shared" si="17"/>
        <v>-4.8159192852971522</v>
      </c>
      <c r="M65" s="87">
        <f t="shared" si="17"/>
        <v>5.4559461239298734</v>
      </c>
    </row>
    <row r="66" spans="1:13" ht="14.5" customHeight="1">
      <c r="A66" s="40" t="s">
        <v>17</v>
      </c>
      <c r="B66" s="66">
        <f>B46-B26</f>
        <v>217</v>
      </c>
      <c r="C66" s="66">
        <f t="shared" ref="C66:G66" si="18">C46-C26</f>
        <v>24</v>
      </c>
      <c r="D66" s="66">
        <f t="shared" si="18"/>
        <v>110</v>
      </c>
      <c r="E66" s="66">
        <f t="shared" si="18"/>
        <v>-21</v>
      </c>
      <c r="F66" s="66">
        <f t="shared" si="18"/>
        <v>20</v>
      </c>
      <c r="G66" s="66">
        <f t="shared" si="18"/>
        <v>84</v>
      </c>
      <c r="H66" s="66" t="s">
        <v>140</v>
      </c>
      <c r="I66" s="86">
        <f t="shared" si="17"/>
        <v>0.91686091686091675</v>
      </c>
      <c r="J66" s="86">
        <f t="shared" si="17"/>
        <v>10.05772005772006</v>
      </c>
      <c r="K66" s="86">
        <f t="shared" si="17"/>
        <v>-7.3659673659673643</v>
      </c>
      <c r="L66" s="86">
        <f t="shared" si="17"/>
        <v>-7.4370074370074377</v>
      </c>
      <c r="M66" s="86">
        <f t="shared" si="17"/>
        <v>3.8283938283938284</v>
      </c>
    </row>
    <row r="67" spans="1:13" ht="14.5" customHeight="1">
      <c r="A67" s="39" t="s">
        <v>18</v>
      </c>
      <c r="B67" s="65">
        <f t="shared" ref="B67:G67" si="19">B47-B27</f>
        <v>299</v>
      </c>
      <c r="C67" s="65">
        <f t="shared" si="19"/>
        <v>-27</v>
      </c>
      <c r="D67" s="65">
        <f t="shared" si="19"/>
        <v>300</v>
      </c>
      <c r="E67" s="65">
        <f t="shared" si="19"/>
        <v>-123</v>
      </c>
      <c r="F67" s="65">
        <f t="shared" si="19"/>
        <v>-16</v>
      </c>
      <c r="G67" s="65">
        <f t="shared" si="19"/>
        <v>165</v>
      </c>
      <c r="H67" s="110" t="s">
        <v>140</v>
      </c>
      <c r="I67" s="87">
        <f t="shared" si="17"/>
        <v>-2.7308927777701406</v>
      </c>
      <c r="J67" s="87">
        <f t="shared" si="17"/>
        <v>11.745391309129401</v>
      </c>
      <c r="K67" s="87">
        <f t="shared" si="17"/>
        <v>-8.3722374203245202</v>
      </c>
      <c r="L67" s="87">
        <f t="shared" si="17"/>
        <v>-5.5289856068625163</v>
      </c>
      <c r="M67" s="87">
        <f t="shared" si="17"/>
        <v>4.8867244958277745</v>
      </c>
    </row>
    <row r="68" spans="1:13" s="94" customFormat="1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7" sqref="A7:A8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123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3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  <c r="H6" s="234"/>
      <c r="I6" s="217" t="s">
        <v>72</v>
      </c>
      <c r="J6" s="217" t="s">
        <v>146</v>
      </c>
      <c r="K6" s="217" t="s">
        <v>147</v>
      </c>
      <c r="L6" s="217" t="s">
        <v>148</v>
      </c>
      <c r="M6" s="218" t="s">
        <v>73</v>
      </c>
    </row>
    <row r="7" spans="1:13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3" ht="14.5" customHeight="1">
      <c r="A8" s="287"/>
      <c r="B8" s="271">
        <v>2011</v>
      </c>
      <c r="C8" s="271"/>
      <c r="D8" s="271"/>
      <c r="E8" s="271"/>
      <c r="F8" s="271"/>
      <c r="G8" s="271"/>
      <c r="H8" s="284">
        <v>2011</v>
      </c>
      <c r="I8" s="284"/>
      <c r="J8" s="284"/>
      <c r="K8" s="284"/>
      <c r="L8" s="284"/>
      <c r="M8" s="284"/>
    </row>
    <row r="9" spans="1:13" ht="14.5" customHeight="1">
      <c r="A9" s="21" t="s">
        <v>30</v>
      </c>
      <c r="B9" s="17">
        <f>B27+B26+B25+B24+B23+B22+B20+B19+B18+B17+B16+B15+B14+B13+B12+B11</f>
        <v>44700</v>
      </c>
      <c r="C9" s="17">
        <f t="shared" ref="C9:G9" si="0">C27+C26+C25+C24+C23+C22+C20+C19+C18+C17+C16+C15+C14+C13+C12+C11</f>
        <v>5617</v>
      </c>
      <c r="D9" s="17">
        <f t="shared" si="0"/>
        <v>10221</v>
      </c>
      <c r="E9" s="17">
        <f t="shared" si="0"/>
        <v>10732</v>
      </c>
      <c r="F9" s="17">
        <f t="shared" si="0"/>
        <v>12737</v>
      </c>
      <c r="G9" s="17">
        <f t="shared" si="0"/>
        <v>5393</v>
      </c>
      <c r="H9" s="17">
        <f>B9*100/$B9</f>
        <v>100</v>
      </c>
      <c r="I9" s="104">
        <f t="shared" ref="I9:M24" si="1">C9*100/$B9</f>
        <v>12.56599552572707</v>
      </c>
      <c r="J9" s="104">
        <f t="shared" si="1"/>
        <v>22.865771812080538</v>
      </c>
      <c r="K9" s="104">
        <f t="shared" si="1"/>
        <v>24.008948545861298</v>
      </c>
      <c r="L9" s="104">
        <f t="shared" si="1"/>
        <v>28.49440715883669</v>
      </c>
      <c r="M9" s="104">
        <f t="shared" si="1"/>
        <v>12.064876957494407</v>
      </c>
    </row>
    <row r="10" spans="1:13" ht="14.5" customHeight="1">
      <c r="A10" s="18" t="s">
        <v>19</v>
      </c>
      <c r="B10" s="20">
        <f>SUM(B11:B20)</f>
        <v>24127</v>
      </c>
      <c r="C10" s="20">
        <f t="shared" ref="C10:G10" si="2">SUM(C11:C20)</f>
        <v>3955</v>
      </c>
      <c r="D10" s="20">
        <f t="shared" si="2"/>
        <v>6407</v>
      </c>
      <c r="E10" s="20">
        <f t="shared" si="2"/>
        <v>5655</v>
      </c>
      <c r="F10" s="20">
        <f t="shared" si="2"/>
        <v>6048</v>
      </c>
      <c r="G10" s="20">
        <f t="shared" si="2"/>
        <v>2062</v>
      </c>
      <c r="H10" s="20">
        <f t="shared" ref="H10:M27" si="3">B10*100/$B10</f>
        <v>100</v>
      </c>
      <c r="I10" s="106">
        <f t="shared" si="1"/>
        <v>16.392423426037219</v>
      </c>
      <c r="J10" s="106">
        <f t="shared" si="1"/>
        <v>26.555311476768765</v>
      </c>
      <c r="K10" s="106">
        <f t="shared" si="1"/>
        <v>23.438471422058274</v>
      </c>
      <c r="L10" s="106">
        <f t="shared" si="1"/>
        <v>25.067351929373732</v>
      </c>
      <c r="M10" s="106">
        <f t="shared" si="1"/>
        <v>8.5464417457620101</v>
      </c>
    </row>
    <row r="11" spans="1:13" ht="14.5" customHeight="1">
      <c r="A11" s="39" t="s">
        <v>3</v>
      </c>
      <c r="B11" s="11">
        <f t="shared" ref="B11:B20" si="4">SUM(C11:G11)</f>
        <v>1476</v>
      </c>
      <c r="C11" s="17">
        <v>197</v>
      </c>
      <c r="D11" s="17">
        <v>337</v>
      </c>
      <c r="E11" s="17">
        <v>422</v>
      </c>
      <c r="F11" s="17">
        <v>395</v>
      </c>
      <c r="G11" s="17">
        <v>125</v>
      </c>
      <c r="H11" s="11">
        <f t="shared" si="3"/>
        <v>100</v>
      </c>
      <c r="I11" s="104">
        <f t="shared" si="1"/>
        <v>13.346883468834688</v>
      </c>
      <c r="J11" s="104">
        <f t="shared" si="1"/>
        <v>22.831978319783197</v>
      </c>
      <c r="K11" s="104">
        <f t="shared" si="1"/>
        <v>28.590785907859079</v>
      </c>
      <c r="L11" s="104">
        <f t="shared" si="1"/>
        <v>26.761517615176153</v>
      </c>
      <c r="M11" s="104">
        <f t="shared" si="1"/>
        <v>8.4688346883468828</v>
      </c>
    </row>
    <row r="12" spans="1:13" ht="14.5" customHeight="1">
      <c r="A12" s="40" t="s">
        <v>4</v>
      </c>
      <c r="B12" s="20">
        <f t="shared" si="4"/>
        <v>2025</v>
      </c>
      <c r="C12" s="19">
        <v>302</v>
      </c>
      <c r="D12" s="19">
        <v>627</v>
      </c>
      <c r="E12" s="19">
        <v>491</v>
      </c>
      <c r="F12" s="19">
        <v>445</v>
      </c>
      <c r="G12" s="19">
        <v>160</v>
      </c>
      <c r="H12" s="20">
        <f t="shared" si="3"/>
        <v>100</v>
      </c>
      <c r="I12" s="105">
        <f t="shared" si="1"/>
        <v>14.913580246913581</v>
      </c>
      <c r="J12" s="105">
        <f t="shared" si="1"/>
        <v>30.962962962962962</v>
      </c>
      <c r="K12" s="105">
        <f t="shared" si="1"/>
        <v>24.246913580246915</v>
      </c>
      <c r="L12" s="105">
        <f t="shared" si="1"/>
        <v>21.97530864197531</v>
      </c>
      <c r="M12" s="105">
        <f t="shared" si="1"/>
        <v>7.9012345679012341</v>
      </c>
    </row>
    <row r="13" spans="1:13" ht="14.5" customHeight="1">
      <c r="A13" s="39" t="s">
        <v>5</v>
      </c>
      <c r="B13" s="11">
        <f t="shared" si="4"/>
        <v>3286</v>
      </c>
      <c r="C13" s="17">
        <v>539</v>
      </c>
      <c r="D13" s="17">
        <v>771</v>
      </c>
      <c r="E13" s="17">
        <v>796</v>
      </c>
      <c r="F13" s="17">
        <v>887</v>
      </c>
      <c r="G13" s="17">
        <v>293</v>
      </c>
      <c r="H13" s="11">
        <f t="shared" si="3"/>
        <v>100</v>
      </c>
      <c r="I13" s="104">
        <f t="shared" si="1"/>
        <v>16.402921485088253</v>
      </c>
      <c r="J13" s="104">
        <f t="shared" si="1"/>
        <v>23.463177115033474</v>
      </c>
      <c r="K13" s="104">
        <f t="shared" si="1"/>
        <v>24.223980523432743</v>
      </c>
      <c r="L13" s="104">
        <f t="shared" si="1"/>
        <v>26.993304930006087</v>
      </c>
      <c r="M13" s="104">
        <f t="shared" si="1"/>
        <v>8.9166159464394408</v>
      </c>
    </row>
    <row r="14" spans="1:13" ht="14.5" customHeight="1">
      <c r="A14" s="40" t="s">
        <v>6</v>
      </c>
      <c r="B14" s="20">
        <f t="shared" si="4"/>
        <v>305</v>
      </c>
      <c r="C14" s="19">
        <v>61</v>
      </c>
      <c r="D14" s="19">
        <v>70</v>
      </c>
      <c r="E14" s="19">
        <v>75</v>
      </c>
      <c r="F14" s="19">
        <v>71</v>
      </c>
      <c r="G14" s="19">
        <v>28</v>
      </c>
      <c r="H14" s="20">
        <f t="shared" si="3"/>
        <v>100</v>
      </c>
      <c r="I14" s="105">
        <f t="shared" si="1"/>
        <v>20</v>
      </c>
      <c r="J14" s="105">
        <f t="shared" si="1"/>
        <v>22.950819672131146</v>
      </c>
      <c r="K14" s="105">
        <f t="shared" si="1"/>
        <v>24.590163934426229</v>
      </c>
      <c r="L14" s="105">
        <f t="shared" si="1"/>
        <v>23.278688524590162</v>
      </c>
      <c r="M14" s="105">
        <f t="shared" si="1"/>
        <v>9.1803278688524586</v>
      </c>
    </row>
    <row r="15" spans="1:13" ht="14.5" customHeight="1">
      <c r="A15" s="39" t="s">
        <v>7</v>
      </c>
      <c r="B15" s="11">
        <f t="shared" si="4"/>
        <v>10189</v>
      </c>
      <c r="C15" s="17">
        <v>1570</v>
      </c>
      <c r="D15" s="17">
        <v>2744</v>
      </c>
      <c r="E15" s="17">
        <v>2343</v>
      </c>
      <c r="F15" s="17">
        <v>2602</v>
      </c>
      <c r="G15" s="17">
        <v>930</v>
      </c>
      <c r="H15" s="11">
        <f t="shared" si="3"/>
        <v>100</v>
      </c>
      <c r="I15" s="104">
        <f t="shared" si="1"/>
        <v>15.40877416822063</v>
      </c>
      <c r="J15" s="104">
        <f t="shared" si="1"/>
        <v>26.931004023947395</v>
      </c>
      <c r="K15" s="104">
        <f t="shared" si="1"/>
        <v>22.995387182255374</v>
      </c>
      <c r="L15" s="104">
        <f t="shared" si="1"/>
        <v>25.537344194719797</v>
      </c>
      <c r="M15" s="104">
        <f t="shared" si="1"/>
        <v>9.1274904308568061</v>
      </c>
    </row>
    <row r="16" spans="1:13" ht="14.5" customHeight="1">
      <c r="A16" s="40" t="s">
        <v>8</v>
      </c>
      <c r="B16" s="20">
        <f t="shared" si="4"/>
        <v>1963</v>
      </c>
      <c r="C16" s="19">
        <v>370</v>
      </c>
      <c r="D16" s="19">
        <v>551</v>
      </c>
      <c r="E16" s="19">
        <v>482</v>
      </c>
      <c r="F16" s="19">
        <v>432</v>
      </c>
      <c r="G16" s="19">
        <v>128</v>
      </c>
      <c r="H16" s="20">
        <f t="shared" si="3"/>
        <v>100</v>
      </c>
      <c r="I16" s="105">
        <f t="shared" si="1"/>
        <v>18.848700967906264</v>
      </c>
      <c r="J16" s="105">
        <f t="shared" si="1"/>
        <v>28.069281711665816</v>
      </c>
      <c r="K16" s="105">
        <f t="shared" si="1"/>
        <v>24.55425369332654</v>
      </c>
      <c r="L16" s="105">
        <f t="shared" si="1"/>
        <v>22.007131940906774</v>
      </c>
      <c r="M16" s="105">
        <f t="shared" si="1"/>
        <v>6.5206316861946005</v>
      </c>
    </row>
    <row r="17" spans="1:13" ht="14.5" customHeight="1">
      <c r="A17" s="39" t="s">
        <v>9</v>
      </c>
      <c r="B17" s="11">
        <f t="shared" si="4"/>
        <v>1141</v>
      </c>
      <c r="C17" s="17">
        <v>194</v>
      </c>
      <c r="D17" s="17">
        <v>273</v>
      </c>
      <c r="E17" s="17">
        <v>275</v>
      </c>
      <c r="F17" s="17">
        <v>308</v>
      </c>
      <c r="G17" s="17">
        <v>91</v>
      </c>
      <c r="H17" s="11">
        <f t="shared" si="3"/>
        <v>100</v>
      </c>
      <c r="I17" s="104">
        <f t="shared" si="1"/>
        <v>17.002629272567923</v>
      </c>
      <c r="J17" s="104">
        <f t="shared" si="1"/>
        <v>23.926380368098158</v>
      </c>
      <c r="K17" s="104">
        <f t="shared" si="1"/>
        <v>24.101665205959684</v>
      </c>
      <c r="L17" s="104">
        <f t="shared" si="1"/>
        <v>26.993865030674847</v>
      </c>
      <c r="M17" s="104">
        <f t="shared" si="1"/>
        <v>7.9754601226993866</v>
      </c>
    </row>
    <row r="18" spans="1:13" ht="14.5" customHeight="1">
      <c r="A18" s="40" t="s">
        <v>10</v>
      </c>
      <c r="B18" s="20">
        <f t="shared" si="4"/>
        <v>1628</v>
      </c>
      <c r="C18" s="19">
        <v>271</v>
      </c>
      <c r="D18" s="19">
        <v>388</v>
      </c>
      <c r="E18" s="19">
        <v>336</v>
      </c>
      <c r="F18" s="19">
        <v>474</v>
      </c>
      <c r="G18" s="19">
        <v>159</v>
      </c>
      <c r="H18" s="20">
        <f t="shared" si="3"/>
        <v>100</v>
      </c>
      <c r="I18" s="105">
        <f t="shared" si="1"/>
        <v>16.646191646191646</v>
      </c>
      <c r="J18" s="105">
        <f t="shared" si="1"/>
        <v>23.832923832923832</v>
      </c>
      <c r="K18" s="105">
        <f t="shared" si="1"/>
        <v>20.63882063882064</v>
      </c>
      <c r="L18" s="105">
        <f t="shared" si="1"/>
        <v>29.115479115479115</v>
      </c>
      <c r="M18" s="105">
        <f t="shared" si="1"/>
        <v>9.7665847665847672</v>
      </c>
    </row>
    <row r="19" spans="1:13" ht="14.5" customHeight="1">
      <c r="A19" s="39" t="s">
        <v>11</v>
      </c>
      <c r="B19" s="11">
        <f t="shared" si="4"/>
        <v>1886</v>
      </c>
      <c r="C19" s="17">
        <v>415</v>
      </c>
      <c r="D19" s="17">
        <v>579</v>
      </c>
      <c r="E19" s="17">
        <v>392</v>
      </c>
      <c r="F19" s="17">
        <v>373</v>
      </c>
      <c r="G19" s="17">
        <v>127</v>
      </c>
      <c r="H19" s="11">
        <f t="shared" si="3"/>
        <v>100</v>
      </c>
      <c r="I19" s="104">
        <f t="shared" si="1"/>
        <v>22.004241781548249</v>
      </c>
      <c r="J19" s="104">
        <f t="shared" si="1"/>
        <v>30.699893955461295</v>
      </c>
      <c r="K19" s="104">
        <f t="shared" si="1"/>
        <v>20.784729586426298</v>
      </c>
      <c r="L19" s="104">
        <f t="shared" si="1"/>
        <v>19.777306468716862</v>
      </c>
      <c r="M19" s="104">
        <f t="shared" si="1"/>
        <v>6.7338282078472957</v>
      </c>
    </row>
    <row r="20" spans="1:13" ht="14.5" customHeight="1">
      <c r="A20" s="40" t="s">
        <v>12</v>
      </c>
      <c r="B20" s="20">
        <f t="shared" si="4"/>
        <v>228</v>
      </c>
      <c r="C20" s="19">
        <v>36</v>
      </c>
      <c r="D20" s="19">
        <v>67</v>
      </c>
      <c r="E20" s="19">
        <v>43</v>
      </c>
      <c r="F20" s="19">
        <v>61</v>
      </c>
      <c r="G20" s="19">
        <v>21</v>
      </c>
      <c r="H20" s="20">
        <f t="shared" si="3"/>
        <v>100</v>
      </c>
      <c r="I20" s="105">
        <f t="shared" si="1"/>
        <v>15.789473684210526</v>
      </c>
      <c r="J20" s="105">
        <f t="shared" si="1"/>
        <v>29.385964912280702</v>
      </c>
      <c r="K20" s="105">
        <f t="shared" si="1"/>
        <v>18.859649122807017</v>
      </c>
      <c r="L20" s="105">
        <f t="shared" si="1"/>
        <v>26.754385964912281</v>
      </c>
      <c r="M20" s="105">
        <f t="shared" si="1"/>
        <v>9.2105263157894743</v>
      </c>
    </row>
    <row r="21" spans="1:13" ht="14.5" customHeight="1">
      <c r="A21" s="16" t="s">
        <v>41</v>
      </c>
      <c r="B21" s="11">
        <f>SUM(B22:B27)</f>
        <v>20573</v>
      </c>
      <c r="C21" s="11">
        <f t="shared" ref="C21:G21" si="5">SUM(C22:C27)</f>
        <v>1662</v>
      </c>
      <c r="D21" s="11">
        <f t="shared" si="5"/>
        <v>3814</v>
      </c>
      <c r="E21" s="11">
        <f t="shared" si="5"/>
        <v>5077</v>
      </c>
      <c r="F21" s="11">
        <f t="shared" si="5"/>
        <v>6689</v>
      </c>
      <c r="G21" s="11">
        <f t="shared" si="5"/>
        <v>3331</v>
      </c>
      <c r="H21" s="11">
        <f t="shared" si="3"/>
        <v>100</v>
      </c>
      <c r="I21" s="62">
        <f t="shared" si="1"/>
        <v>8.0785495552423079</v>
      </c>
      <c r="J21" s="62">
        <f t="shared" si="1"/>
        <v>18.538861614737762</v>
      </c>
      <c r="K21" s="62">
        <f t="shared" si="1"/>
        <v>24.677975987945366</v>
      </c>
      <c r="L21" s="62">
        <f t="shared" si="1"/>
        <v>32.51348855295776</v>
      </c>
      <c r="M21" s="62">
        <f t="shared" si="1"/>
        <v>16.191124289116804</v>
      </c>
    </row>
    <row r="22" spans="1:13" ht="14.5" customHeight="1">
      <c r="A22" s="40" t="s">
        <v>13</v>
      </c>
      <c r="B22" s="20">
        <f t="shared" ref="B22:B27" si="6">SUM(C22:G22)</f>
        <v>6129</v>
      </c>
      <c r="C22" s="19">
        <v>453</v>
      </c>
      <c r="D22" s="19">
        <v>1691</v>
      </c>
      <c r="E22" s="19">
        <v>1571</v>
      </c>
      <c r="F22" s="19">
        <v>1820</v>
      </c>
      <c r="G22" s="19">
        <v>594</v>
      </c>
      <c r="H22" s="20">
        <f t="shared" si="3"/>
        <v>100</v>
      </c>
      <c r="I22" s="105">
        <f t="shared" si="1"/>
        <v>7.3910915320606954</v>
      </c>
      <c r="J22" s="105">
        <f t="shared" si="1"/>
        <v>27.590145211290587</v>
      </c>
      <c r="K22" s="105">
        <f t="shared" si="1"/>
        <v>25.632240169685105</v>
      </c>
      <c r="L22" s="105">
        <f t="shared" si="1"/>
        <v>29.694893131016478</v>
      </c>
      <c r="M22" s="105">
        <f t="shared" si="1"/>
        <v>9.6916299559471373</v>
      </c>
    </row>
    <row r="23" spans="1:13" ht="14.5" customHeight="1">
      <c r="A23" s="39" t="s">
        <v>14</v>
      </c>
      <c r="B23" s="11">
        <f t="shared" si="6"/>
        <v>1701</v>
      </c>
      <c r="C23" s="17">
        <v>124</v>
      </c>
      <c r="D23" s="17">
        <v>271</v>
      </c>
      <c r="E23" s="17">
        <v>374</v>
      </c>
      <c r="F23" s="17">
        <v>597</v>
      </c>
      <c r="G23" s="17">
        <v>335</v>
      </c>
      <c r="H23" s="11">
        <f t="shared" si="3"/>
        <v>100</v>
      </c>
      <c r="I23" s="104">
        <f t="shared" si="1"/>
        <v>7.2898295120517345</v>
      </c>
      <c r="J23" s="104">
        <f t="shared" si="1"/>
        <v>15.93180482069371</v>
      </c>
      <c r="K23" s="104">
        <f t="shared" si="1"/>
        <v>21.987066431510875</v>
      </c>
      <c r="L23" s="104">
        <f t="shared" si="1"/>
        <v>35.09700176366843</v>
      </c>
      <c r="M23" s="104">
        <f t="shared" si="1"/>
        <v>19.694297472075249</v>
      </c>
    </row>
    <row r="24" spans="1:13" ht="14.5" customHeight="1">
      <c r="A24" s="40" t="s">
        <v>15</v>
      </c>
      <c r="B24" s="20">
        <f t="shared" si="6"/>
        <v>2731</v>
      </c>
      <c r="C24" s="19">
        <v>187</v>
      </c>
      <c r="D24" s="19">
        <v>452</v>
      </c>
      <c r="E24" s="19">
        <v>645</v>
      </c>
      <c r="F24" s="19">
        <v>872</v>
      </c>
      <c r="G24" s="19">
        <v>575</v>
      </c>
      <c r="H24" s="20">
        <f t="shared" si="3"/>
        <v>100</v>
      </c>
      <c r="I24" s="105">
        <f t="shared" si="1"/>
        <v>6.8473086781398758</v>
      </c>
      <c r="J24" s="105">
        <f t="shared" si="1"/>
        <v>16.550714024166972</v>
      </c>
      <c r="K24" s="105">
        <f t="shared" si="1"/>
        <v>23.617722445990481</v>
      </c>
      <c r="L24" s="105">
        <f t="shared" si="1"/>
        <v>31.929696082021238</v>
      </c>
      <c r="M24" s="105">
        <f t="shared" si="1"/>
        <v>21.054558769681435</v>
      </c>
    </row>
    <row r="25" spans="1:13" ht="14.5" customHeight="1">
      <c r="A25" s="39" t="s">
        <v>16</v>
      </c>
      <c r="B25" s="11">
        <f t="shared" si="6"/>
        <v>5286</v>
      </c>
      <c r="C25" s="17">
        <v>437</v>
      </c>
      <c r="D25" s="17">
        <v>785</v>
      </c>
      <c r="E25" s="17">
        <v>1393</v>
      </c>
      <c r="F25" s="17">
        <v>1732</v>
      </c>
      <c r="G25" s="17">
        <v>939</v>
      </c>
      <c r="H25" s="11">
        <f t="shared" si="3"/>
        <v>100</v>
      </c>
      <c r="I25" s="104">
        <f t="shared" si="3"/>
        <v>8.2671206961785852</v>
      </c>
      <c r="J25" s="104">
        <f t="shared" si="3"/>
        <v>14.850548618993567</v>
      </c>
      <c r="K25" s="104">
        <f t="shared" si="3"/>
        <v>26.35262958758986</v>
      </c>
      <c r="L25" s="104">
        <f t="shared" si="3"/>
        <v>32.765796443435491</v>
      </c>
      <c r="M25" s="104">
        <f t="shared" si="3"/>
        <v>17.763904653802499</v>
      </c>
    </row>
    <row r="26" spans="1:13" ht="14.5" customHeight="1">
      <c r="A26" s="40" t="s">
        <v>17</v>
      </c>
      <c r="B26" s="20">
        <f t="shared" si="6"/>
        <v>2386</v>
      </c>
      <c r="C26" s="19">
        <v>180</v>
      </c>
      <c r="D26" s="19">
        <v>230</v>
      </c>
      <c r="E26" s="19">
        <v>580</v>
      </c>
      <c r="F26" s="19">
        <v>915</v>
      </c>
      <c r="G26" s="19">
        <v>481</v>
      </c>
      <c r="H26" s="20">
        <f t="shared" si="3"/>
        <v>100</v>
      </c>
      <c r="I26" s="105">
        <f t="shared" si="3"/>
        <v>7.5440067057837386</v>
      </c>
      <c r="J26" s="105">
        <f t="shared" si="3"/>
        <v>9.6395641240569994</v>
      </c>
      <c r="K26" s="105">
        <f t="shared" si="3"/>
        <v>24.308466051969823</v>
      </c>
      <c r="L26" s="105">
        <f t="shared" si="3"/>
        <v>38.348700754400667</v>
      </c>
      <c r="M26" s="105">
        <f t="shared" si="3"/>
        <v>20.159262363788766</v>
      </c>
    </row>
    <row r="27" spans="1:13" ht="14.5" customHeight="1">
      <c r="A27" s="39" t="s">
        <v>18</v>
      </c>
      <c r="B27" s="11">
        <f t="shared" si="6"/>
        <v>2340</v>
      </c>
      <c r="C27" s="17">
        <v>281</v>
      </c>
      <c r="D27" s="17">
        <v>385</v>
      </c>
      <c r="E27" s="17">
        <v>514</v>
      </c>
      <c r="F27" s="17">
        <v>753</v>
      </c>
      <c r="G27" s="17">
        <v>407</v>
      </c>
      <c r="H27" s="11">
        <f t="shared" si="3"/>
        <v>100</v>
      </c>
      <c r="I27" s="104">
        <f t="shared" si="3"/>
        <v>12.008547008547009</v>
      </c>
      <c r="J27" s="104">
        <f t="shared" si="3"/>
        <v>16.452991452991451</v>
      </c>
      <c r="K27" s="104">
        <f t="shared" si="3"/>
        <v>21.965811965811966</v>
      </c>
      <c r="L27" s="104">
        <f t="shared" si="3"/>
        <v>32.179487179487182</v>
      </c>
      <c r="M27" s="104">
        <f t="shared" si="3"/>
        <v>17.393162393162392</v>
      </c>
    </row>
    <row r="28" spans="1:13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B47+B46+B45+B44+B43+B42+B40+B39+B38+B37+B36+B35+B34+B33+B32+B31</f>
        <v>54095</v>
      </c>
      <c r="C29" s="17">
        <f t="shared" ref="C29:G29" si="7">C47+C46+C45+C44+C43+C42+C40+C39+C38+C37+C36+C35+C34+C33+C32+C31</f>
        <v>6509</v>
      </c>
      <c r="D29" s="17">
        <f t="shared" si="7"/>
        <v>14508</v>
      </c>
      <c r="E29" s="17">
        <f t="shared" si="7"/>
        <v>11281</v>
      </c>
      <c r="F29" s="17">
        <f t="shared" si="7"/>
        <v>13337</v>
      </c>
      <c r="G29" s="17">
        <f t="shared" si="7"/>
        <v>8460</v>
      </c>
      <c r="H29" s="17">
        <f>B29*100/$B29</f>
        <v>100</v>
      </c>
      <c r="I29" s="104">
        <f t="shared" ref="I29:M47" si="8">C29*100/$B29</f>
        <v>12.03253535446899</v>
      </c>
      <c r="J29" s="104">
        <f t="shared" si="8"/>
        <v>26.819484240687679</v>
      </c>
      <c r="K29" s="104">
        <f t="shared" si="8"/>
        <v>20.854053054810979</v>
      </c>
      <c r="L29" s="104">
        <f t="shared" si="8"/>
        <v>24.654774008688417</v>
      </c>
      <c r="M29" s="104">
        <f t="shared" si="8"/>
        <v>15.639153341343931</v>
      </c>
    </row>
    <row r="30" spans="1:13" ht="14.5" customHeight="1">
      <c r="A30" s="18" t="s">
        <v>19</v>
      </c>
      <c r="B30" s="20">
        <f>SUM(B31:B40)</f>
        <v>30493</v>
      </c>
      <c r="C30" s="20">
        <f t="shared" ref="C30:G30" si="9">SUM(C31:C40)</f>
        <v>4846</v>
      </c>
      <c r="D30" s="20">
        <f t="shared" si="9"/>
        <v>8497</v>
      </c>
      <c r="E30" s="20">
        <f t="shared" si="9"/>
        <v>6796</v>
      </c>
      <c r="F30" s="20">
        <f t="shared" si="9"/>
        <v>6642</v>
      </c>
      <c r="G30" s="20">
        <f t="shared" si="9"/>
        <v>3712</v>
      </c>
      <c r="H30" s="20">
        <f t="shared" ref="H30:H47" si="10">B30*100/$B30</f>
        <v>100</v>
      </c>
      <c r="I30" s="106">
        <f t="shared" si="8"/>
        <v>15.892171973895648</v>
      </c>
      <c r="J30" s="106">
        <f t="shared" si="8"/>
        <v>27.865411733840553</v>
      </c>
      <c r="K30" s="106">
        <f t="shared" si="8"/>
        <v>22.287082281179288</v>
      </c>
      <c r="L30" s="106">
        <f t="shared" si="8"/>
        <v>21.78204833896304</v>
      </c>
      <c r="M30" s="106">
        <f t="shared" si="8"/>
        <v>12.173285672121471</v>
      </c>
    </row>
    <row r="31" spans="1:13" ht="14.5" customHeight="1">
      <c r="A31" s="39" t="s">
        <v>3</v>
      </c>
      <c r="B31" s="11">
        <f t="shared" ref="B31:B40" si="11">SUM(C31:G31)</f>
        <v>2045</v>
      </c>
      <c r="C31" s="17">
        <v>292</v>
      </c>
      <c r="D31" s="17">
        <v>516</v>
      </c>
      <c r="E31" s="17">
        <v>482</v>
      </c>
      <c r="F31" s="17">
        <v>504</v>
      </c>
      <c r="G31" s="17">
        <v>251</v>
      </c>
      <c r="H31" s="11">
        <f t="shared" si="10"/>
        <v>100</v>
      </c>
      <c r="I31" s="104">
        <f t="shared" si="8"/>
        <v>14.278728606356967</v>
      </c>
      <c r="J31" s="104">
        <f t="shared" si="8"/>
        <v>25.232273838630807</v>
      </c>
      <c r="K31" s="104">
        <f t="shared" si="8"/>
        <v>23.569682151589241</v>
      </c>
      <c r="L31" s="104">
        <f t="shared" si="8"/>
        <v>24.645476772616139</v>
      </c>
      <c r="M31" s="104">
        <f t="shared" si="8"/>
        <v>12.273838630806846</v>
      </c>
    </row>
    <row r="32" spans="1:13" ht="14.5" customHeight="1">
      <c r="A32" s="40" t="s">
        <v>4</v>
      </c>
      <c r="B32" s="20">
        <f t="shared" si="11"/>
        <v>2428</v>
      </c>
      <c r="C32" s="19">
        <v>314</v>
      </c>
      <c r="D32" s="19">
        <v>759</v>
      </c>
      <c r="E32" s="19">
        <v>612</v>
      </c>
      <c r="F32" s="19">
        <v>490</v>
      </c>
      <c r="G32" s="19">
        <v>253</v>
      </c>
      <c r="H32" s="20">
        <f t="shared" si="10"/>
        <v>100</v>
      </c>
      <c r="I32" s="105">
        <f t="shared" si="8"/>
        <v>12.932454695222406</v>
      </c>
      <c r="J32" s="105">
        <f t="shared" si="8"/>
        <v>31.26029654036244</v>
      </c>
      <c r="K32" s="105">
        <f t="shared" si="8"/>
        <v>25.205930807248766</v>
      </c>
      <c r="L32" s="105">
        <f t="shared" si="8"/>
        <v>20.181219110378912</v>
      </c>
      <c r="M32" s="105">
        <f t="shared" si="8"/>
        <v>10.420098846787479</v>
      </c>
    </row>
    <row r="33" spans="1:13" ht="14.5" customHeight="1">
      <c r="A33" s="39" t="s">
        <v>5</v>
      </c>
      <c r="B33" s="11">
        <f t="shared" si="11"/>
        <v>3998</v>
      </c>
      <c r="C33" s="17">
        <v>658</v>
      </c>
      <c r="D33" s="17">
        <v>986</v>
      </c>
      <c r="E33" s="17">
        <v>844</v>
      </c>
      <c r="F33" s="17">
        <v>962</v>
      </c>
      <c r="G33" s="17">
        <v>548</v>
      </c>
      <c r="H33" s="11">
        <f t="shared" si="10"/>
        <v>100</v>
      </c>
      <c r="I33" s="104">
        <f t="shared" si="8"/>
        <v>16.45822911455728</v>
      </c>
      <c r="J33" s="104">
        <f t="shared" si="8"/>
        <v>24.662331165582792</v>
      </c>
      <c r="K33" s="104">
        <f t="shared" si="8"/>
        <v>21.11055527763882</v>
      </c>
      <c r="L33" s="104">
        <f t="shared" si="8"/>
        <v>24.062031015507753</v>
      </c>
      <c r="M33" s="104">
        <f t="shared" si="8"/>
        <v>13.706853426713357</v>
      </c>
    </row>
    <row r="34" spans="1:13" ht="14.5" customHeight="1">
      <c r="A34" s="40" t="s">
        <v>6</v>
      </c>
      <c r="B34" s="20">
        <f t="shared" si="11"/>
        <v>453</v>
      </c>
      <c r="C34" s="19">
        <v>79</v>
      </c>
      <c r="D34" s="19">
        <v>154</v>
      </c>
      <c r="E34" s="19">
        <v>96</v>
      </c>
      <c r="F34" s="19">
        <v>79</v>
      </c>
      <c r="G34" s="19">
        <v>45</v>
      </c>
      <c r="H34" s="20">
        <f t="shared" si="10"/>
        <v>100</v>
      </c>
      <c r="I34" s="105">
        <f t="shared" si="8"/>
        <v>17.439293598233995</v>
      </c>
      <c r="J34" s="105">
        <f t="shared" si="8"/>
        <v>33.99558498896247</v>
      </c>
      <c r="K34" s="105">
        <f t="shared" si="8"/>
        <v>21.192052980132452</v>
      </c>
      <c r="L34" s="105">
        <f t="shared" si="8"/>
        <v>17.439293598233995</v>
      </c>
      <c r="M34" s="105">
        <f t="shared" si="8"/>
        <v>9.9337748344370862</v>
      </c>
    </row>
    <row r="35" spans="1:13" ht="14.5" customHeight="1">
      <c r="A35" s="39" t="s">
        <v>7</v>
      </c>
      <c r="B35" s="11">
        <f t="shared" si="11"/>
        <v>12209</v>
      </c>
      <c r="C35" s="17">
        <v>1849</v>
      </c>
      <c r="D35" s="17">
        <v>3470</v>
      </c>
      <c r="E35" s="17">
        <v>2755</v>
      </c>
      <c r="F35" s="17">
        <v>2596</v>
      </c>
      <c r="G35" s="17">
        <v>1539</v>
      </c>
      <c r="H35" s="11">
        <f t="shared" si="10"/>
        <v>100</v>
      </c>
      <c r="I35" s="104">
        <f t="shared" si="8"/>
        <v>15.144565484478663</v>
      </c>
      <c r="J35" s="104">
        <f t="shared" si="8"/>
        <v>28.421656155295274</v>
      </c>
      <c r="K35" s="104">
        <f t="shared" si="8"/>
        <v>22.565320665083135</v>
      </c>
      <c r="L35" s="104">
        <f t="shared" si="8"/>
        <v>21.263002702924073</v>
      </c>
      <c r="M35" s="104">
        <f t="shared" si="8"/>
        <v>12.605454992218855</v>
      </c>
    </row>
    <row r="36" spans="1:13" ht="14.5" customHeight="1">
      <c r="A36" s="40" t="s">
        <v>8</v>
      </c>
      <c r="B36" s="20">
        <f t="shared" si="11"/>
        <v>2545</v>
      </c>
      <c r="C36" s="19">
        <v>422</v>
      </c>
      <c r="D36" s="19">
        <v>751</v>
      </c>
      <c r="E36" s="19">
        <v>558</v>
      </c>
      <c r="F36" s="19">
        <v>555</v>
      </c>
      <c r="G36" s="19">
        <v>259</v>
      </c>
      <c r="H36" s="20">
        <f t="shared" si="10"/>
        <v>100</v>
      </c>
      <c r="I36" s="105">
        <f t="shared" si="8"/>
        <v>16.581532416502945</v>
      </c>
      <c r="J36" s="105">
        <f t="shared" si="8"/>
        <v>29.508840864440078</v>
      </c>
      <c r="K36" s="105">
        <f t="shared" si="8"/>
        <v>21.925343811394892</v>
      </c>
      <c r="L36" s="105">
        <f t="shared" si="8"/>
        <v>21.807465618860512</v>
      </c>
      <c r="M36" s="105">
        <f t="shared" si="8"/>
        <v>10.176817288801571</v>
      </c>
    </row>
    <row r="37" spans="1:13" ht="14.5" customHeight="1">
      <c r="A37" s="39" t="s">
        <v>9</v>
      </c>
      <c r="B37" s="11">
        <f t="shared" si="11"/>
        <v>1242</v>
      </c>
      <c r="C37" s="17">
        <v>233</v>
      </c>
      <c r="D37" s="17">
        <v>303</v>
      </c>
      <c r="E37" s="17">
        <v>294</v>
      </c>
      <c r="F37" s="17">
        <v>270</v>
      </c>
      <c r="G37" s="17">
        <v>142</v>
      </c>
      <c r="H37" s="11">
        <f t="shared" si="10"/>
        <v>100</v>
      </c>
      <c r="I37" s="104">
        <f t="shared" si="8"/>
        <v>18.760064412238325</v>
      </c>
      <c r="J37" s="104">
        <f t="shared" si="8"/>
        <v>24.396135265700483</v>
      </c>
      <c r="K37" s="104">
        <f t="shared" si="8"/>
        <v>23.671497584541061</v>
      </c>
      <c r="L37" s="104">
        <f t="shared" si="8"/>
        <v>21.739130434782609</v>
      </c>
      <c r="M37" s="104">
        <f t="shared" si="8"/>
        <v>11.433172302737519</v>
      </c>
    </row>
    <row r="38" spans="1:13" ht="14.5" customHeight="1">
      <c r="A38" s="40" t="s">
        <v>10</v>
      </c>
      <c r="B38" s="20">
        <f t="shared" si="11"/>
        <v>2461</v>
      </c>
      <c r="C38" s="19">
        <v>414</v>
      </c>
      <c r="D38" s="19">
        <v>601</v>
      </c>
      <c r="E38" s="19">
        <v>523</v>
      </c>
      <c r="F38" s="19">
        <v>578</v>
      </c>
      <c r="G38" s="19">
        <v>345</v>
      </c>
      <c r="H38" s="20">
        <f t="shared" si="10"/>
        <v>100</v>
      </c>
      <c r="I38" s="105">
        <f t="shared" si="8"/>
        <v>16.822429906542055</v>
      </c>
      <c r="J38" s="105">
        <f t="shared" si="8"/>
        <v>24.420967086550181</v>
      </c>
      <c r="K38" s="105">
        <f t="shared" si="8"/>
        <v>21.251523770824868</v>
      </c>
      <c r="L38" s="105">
        <f t="shared" si="8"/>
        <v>23.486387647297846</v>
      </c>
      <c r="M38" s="105">
        <f t="shared" si="8"/>
        <v>14.018691588785046</v>
      </c>
    </row>
    <row r="39" spans="1:13" ht="14.5" customHeight="1">
      <c r="A39" s="39" t="s">
        <v>11</v>
      </c>
      <c r="B39" s="11">
        <f t="shared" si="11"/>
        <v>2767</v>
      </c>
      <c r="C39" s="17">
        <v>498</v>
      </c>
      <c r="D39" s="17">
        <v>878</v>
      </c>
      <c r="E39" s="17">
        <v>555</v>
      </c>
      <c r="F39" s="17">
        <v>549</v>
      </c>
      <c r="G39" s="17">
        <v>287</v>
      </c>
      <c r="H39" s="11">
        <f t="shared" si="10"/>
        <v>100</v>
      </c>
      <c r="I39" s="104">
        <f t="shared" si="8"/>
        <v>17.997831586555836</v>
      </c>
      <c r="J39" s="104">
        <f t="shared" si="8"/>
        <v>31.731116732923745</v>
      </c>
      <c r="K39" s="104">
        <f t="shared" si="8"/>
        <v>20.057824358511024</v>
      </c>
      <c r="L39" s="104">
        <f t="shared" si="8"/>
        <v>19.840983014094686</v>
      </c>
      <c r="M39" s="104">
        <f t="shared" si="8"/>
        <v>10.372244307914709</v>
      </c>
    </row>
    <row r="40" spans="1:13" ht="14.5" customHeight="1">
      <c r="A40" s="40" t="s">
        <v>12</v>
      </c>
      <c r="B40" s="20">
        <f t="shared" si="11"/>
        <v>345</v>
      </c>
      <c r="C40" s="19">
        <v>87</v>
      </c>
      <c r="D40" s="19">
        <v>79</v>
      </c>
      <c r="E40" s="19">
        <v>77</v>
      </c>
      <c r="F40" s="19">
        <v>59</v>
      </c>
      <c r="G40" s="19">
        <v>43</v>
      </c>
      <c r="H40" s="20">
        <f t="shared" si="10"/>
        <v>100</v>
      </c>
      <c r="I40" s="105">
        <f t="shared" si="8"/>
        <v>25.217391304347824</v>
      </c>
      <c r="J40" s="105">
        <f t="shared" si="8"/>
        <v>22.89855072463768</v>
      </c>
      <c r="K40" s="105">
        <f t="shared" si="8"/>
        <v>22.318840579710145</v>
      </c>
      <c r="L40" s="105">
        <f t="shared" si="8"/>
        <v>17.10144927536232</v>
      </c>
      <c r="M40" s="105">
        <f t="shared" si="8"/>
        <v>12.463768115942029</v>
      </c>
    </row>
    <row r="41" spans="1:13" ht="14.5" customHeight="1">
      <c r="A41" s="16" t="s">
        <v>41</v>
      </c>
      <c r="B41" s="11">
        <f>SUM(B42:B47)</f>
        <v>23602</v>
      </c>
      <c r="C41" s="11">
        <f t="shared" ref="C41:G41" si="12">SUM(C42:C47)</f>
        <v>1663</v>
      </c>
      <c r="D41" s="11">
        <f t="shared" si="12"/>
        <v>6011</v>
      </c>
      <c r="E41" s="11">
        <f t="shared" si="12"/>
        <v>4485</v>
      </c>
      <c r="F41" s="11">
        <f t="shared" si="12"/>
        <v>6695</v>
      </c>
      <c r="G41" s="11">
        <f t="shared" si="12"/>
        <v>4748</v>
      </c>
      <c r="H41" s="11">
        <f t="shared" si="10"/>
        <v>100</v>
      </c>
      <c r="I41" s="62">
        <f t="shared" si="8"/>
        <v>7.0460130497415472</v>
      </c>
      <c r="J41" s="62">
        <f t="shared" si="8"/>
        <v>25.468180662655708</v>
      </c>
      <c r="K41" s="62">
        <f t="shared" si="8"/>
        <v>19.00262689602576</v>
      </c>
      <c r="L41" s="62">
        <f t="shared" si="8"/>
        <v>28.366240149139902</v>
      </c>
      <c r="M41" s="62">
        <f t="shared" si="8"/>
        <v>20.116939242437081</v>
      </c>
    </row>
    <row r="42" spans="1:13" ht="14.5" customHeight="1">
      <c r="A42" s="40" t="s">
        <v>13</v>
      </c>
      <c r="B42" s="20">
        <f t="shared" ref="B42:B47" si="13">SUM(C42:G42)</f>
        <v>7253</v>
      </c>
      <c r="C42" s="19">
        <v>519</v>
      </c>
      <c r="D42" s="19">
        <v>2335</v>
      </c>
      <c r="E42" s="19">
        <v>1545</v>
      </c>
      <c r="F42" s="19">
        <v>1931</v>
      </c>
      <c r="G42" s="19">
        <v>923</v>
      </c>
      <c r="H42" s="20">
        <f t="shared" si="10"/>
        <v>100</v>
      </c>
      <c r="I42" s="105">
        <f t="shared" si="8"/>
        <v>7.155659727009513</v>
      </c>
      <c r="J42" s="105">
        <f t="shared" si="8"/>
        <v>32.193575072383844</v>
      </c>
      <c r="K42" s="105">
        <f t="shared" si="8"/>
        <v>21.301530401213292</v>
      </c>
      <c r="L42" s="105">
        <f t="shared" si="8"/>
        <v>26.62346615193713</v>
      </c>
      <c r="M42" s="105">
        <f t="shared" si="8"/>
        <v>12.725768647456224</v>
      </c>
    </row>
    <row r="43" spans="1:13" ht="14.5" customHeight="1">
      <c r="A43" s="39" t="s">
        <v>14</v>
      </c>
      <c r="B43" s="11">
        <f t="shared" si="13"/>
        <v>2230</v>
      </c>
      <c r="C43" s="17">
        <v>148</v>
      </c>
      <c r="D43" s="17">
        <v>505</v>
      </c>
      <c r="E43" s="17">
        <v>394</v>
      </c>
      <c r="F43" s="17">
        <v>664</v>
      </c>
      <c r="G43" s="17">
        <v>519</v>
      </c>
      <c r="H43" s="11">
        <f t="shared" si="10"/>
        <v>100</v>
      </c>
      <c r="I43" s="104">
        <f t="shared" si="8"/>
        <v>6.6367713004484301</v>
      </c>
      <c r="J43" s="104">
        <f t="shared" si="8"/>
        <v>22.6457399103139</v>
      </c>
      <c r="K43" s="104">
        <f t="shared" si="8"/>
        <v>17.668161434977577</v>
      </c>
      <c r="L43" s="104">
        <f t="shared" si="8"/>
        <v>29.775784753363229</v>
      </c>
      <c r="M43" s="104">
        <f t="shared" si="8"/>
        <v>23.27354260089686</v>
      </c>
    </row>
    <row r="44" spans="1:13" ht="14.5" customHeight="1">
      <c r="A44" s="40" t="s">
        <v>15</v>
      </c>
      <c r="B44" s="20">
        <f t="shared" si="13"/>
        <v>3194</v>
      </c>
      <c r="C44" s="19">
        <v>217</v>
      </c>
      <c r="D44" s="19">
        <v>753</v>
      </c>
      <c r="E44" s="19">
        <v>592</v>
      </c>
      <c r="F44" s="19">
        <v>869</v>
      </c>
      <c r="G44" s="19">
        <v>763</v>
      </c>
      <c r="H44" s="20">
        <f t="shared" si="10"/>
        <v>100</v>
      </c>
      <c r="I44" s="105">
        <f t="shared" si="8"/>
        <v>6.7939887288666245</v>
      </c>
      <c r="J44" s="105">
        <f t="shared" si="8"/>
        <v>23.575453976205385</v>
      </c>
      <c r="K44" s="105">
        <f t="shared" si="8"/>
        <v>18.534752661239825</v>
      </c>
      <c r="L44" s="105">
        <f t="shared" si="8"/>
        <v>27.207263619286163</v>
      </c>
      <c r="M44" s="105">
        <f t="shared" si="8"/>
        <v>23.888541014402005</v>
      </c>
    </row>
    <row r="45" spans="1:13" ht="14.5" customHeight="1">
      <c r="A45" s="39" t="s">
        <v>16</v>
      </c>
      <c r="B45" s="11">
        <f t="shared" si="13"/>
        <v>5849</v>
      </c>
      <c r="C45" s="17">
        <v>390</v>
      </c>
      <c r="D45" s="17">
        <v>1280</v>
      </c>
      <c r="E45" s="17">
        <v>1168</v>
      </c>
      <c r="F45" s="17">
        <v>1720</v>
      </c>
      <c r="G45" s="17">
        <v>1291</v>
      </c>
      <c r="H45" s="11">
        <f t="shared" si="10"/>
        <v>100</v>
      </c>
      <c r="I45" s="104">
        <f t="shared" si="8"/>
        <v>6.6678064626431865</v>
      </c>
      <c r="J45" s="104">
        <f t="shared" si="8"/>
        <v>21.884082749187897</v>
      </c>
      <c r="K45" s="104">
        <f t="shared" si="8"/>
        <v>19.969225508633954</v>
      </c>
      <c r="L45" s="104">
        <f t="shared" si="8"/>
        <v>29.406736194221235</v>
      </c>
      <c r="M45" s="104">
        <f t="shared" si="8"/>
        <v>22.072149085313729</v>
      </c>
    </row>
    <row r="46" spans="1:13" ht="14.5" customHeight="1">
      <c r="A46" s="40" t="s">
        <v>17</v>
      </c>
      <c r="B46" s="20">
        <f t="shared" si="13"/>
        <v>2637</v>
      </c>
      <c r="C46" s="19">
        <v>228</v>
      </c>
      <c r="D46" s="19">
        <v>494</v>
      </c>
      <c r="E46" s="19">
        <v>415</v>
      </c>
      <c r="F46" s="19">
        <v>796</v>
      </c>
      <c r="G46" s="19">
        <v>704</v>
      </c>
      <c r="H46" s="20">
        <f t="shared" si="10"/>
        <v>100</v>
      </c>
      <c r="I46" s="105">
        <f t="shared" si="8"/>
        <v>8.6461888509670075</v>
      </c>
      <c r="J46" s="105">
        <f t="shared" si="8"/>
        <v>18.733409177095183</v>
      </c>
      <c r="K46" s="105">
        <f t="shared" si="8"/>
        <v>15.737580583996966</v>
      </c>
      <c r="L46" s="105">
        <f t="shared" si="8"/>
        <v>30.185817216533941</v>
      </c>
      <c r="M46" s="105">
        <f t="shared" si="8"/>
        <v>26.697004171406903</v>
      </c>
    </row>
    <row r="47" spans="1:13" ht="14.5" customHeight="1">
      <c r="A47" s="39" t="s">
        <v>18</v>
      </c>
      <c r="B47" s="11">
        <f t="shared" si="13"/>
        <v>2439</v>
      </c>
      <c r="C47" s="17">
        <v>161</v>
      </c>
      <c r="D47" s="17">
        <v>644</v>
      </c>
      <c r="E47" s="17">
        <v>371</v>
      </c>
      <c r="F47" s="17">
        <v>715</v>
      </c>
      <c r="G47" s="17">
        <v>548</v>
      </c>
      <c r="H47" s="11">
        <f t="shared" si="10"/>
        <v>100</v>
      </c>
      <c r="I47" s="104">
        <f t="shared" si="8"/>
        <v>6.6010660106601069</v>
      </c>
      <c r="J47" s="104">
        <f t="shared" si="8"/>
        <v>26.404264042640428</v>
      </c>
      <c r="K47" s="104">
        <f t="shared" si="8"/>
        <v>15.211152111521114</v>
      </c>
      <c r="L47" s="104">
        <f t="shared" si="8"/>
        <v>29.315293152931531</v>
      </c>
      <c r="M47" s="104">
        <f t="shared" si="8"/>
        <v>22.468224682246824</v>
      </c>
    </row>
    <row r="48" spans="1:13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3" ht="14.5" customHeight="1">
      <c r="A49" s="21" t="s">
        <v>30</v>
      </c>
      <c r="B49" s="35">
        <f>B29-B9</f>
        <v>9395</v>
      </c>
      <c r="C49" s="35">
        <f t="shared" ref="C49:G49" si="14">C29-C9</f>
        <v>892</v>
      </c>
      <c r="D49" s="35">
        <f t="shared" si="14"/>
        <v>4287</v>
      </c>
      <c r="E49" s="35">
        <f t="shared" si="14"/>
        <v>549</v>
      </c>
      <c r="F49" s="35">
        <f t="shared" si="14"/>
        <v>600</v>
      </c>
      <c r="G49" s="35">
        <f t="shared" si="14"/>
        <v>3067</v>
      </c>
      <c r="H49" s="160" t="s">
        <v>140</v>
      </c>
      <c r="I49" s="37">
        <f t="shared" ref="I49:M64" si="15">I29-I9</f>
        <v>-0.53346017125807954</v>
      </c>
      <c r="J49" s="37">
        <f t="shared" si="15"/>
        <v>3.9537124286071403</v>
      </c>
      <c r="K49" s="37">
        <f t="shared" si="15"/>
        <v>-3.1548954910503184</v>
      </c>
      <c r="L49" s="37">
        <f t="shared" si="15"/>
        <v>-3.8396331501482734</v>
      </c>
      <c r="M49" s="37">
        <f t="shared" si="15"/>
        <v>3.574276383849524</v>
      </c>
    </row>
    <row r="50" spans="1:13" ht="14.5" customHeight="1">
      <c r="A50" s="18" t="s">
        <v>19</v>
      </c>
      <c r="B50" s="36">
        <f t="shared" ref="B50:G65" si="16">B30-B10</f>
        <v>6366</v>
      </c>
      <c r="C50" s="36">
        <f t="shared" si="16"/>
        <v>891</v>
      </c>
      <c r="D50" s="36">
        <f t="shared" si="16"/>
        <v>2090</v>
      </c>
      <c r="E50" s="36">
        <f t="shared" si="16"/>
        <v>1141</v>
      </c>
      <c r="F50" s="36">
        <f t="shared" si="16"/>
        <v>594</v>
      </c>
      <c r="G50" s="36">
        <f t="shared" si="16"/>
        <v>1650</v>
      </c>
      <c r="H50" s="36" t="s">
        <v>140</v>
      </c>
      <c r="I50" s="38">
        <f t="shared" si="15"/>
        <v>-0.50025145214157085</v>
      </c>
      <c r="J50" s="38">
        <f t="shared" si="15"/>
        <v>1.3101002570717881</v>
      </c>
      <c r="K50" s="38">
        <f t="shared" si="15"/>
        <v>-1.1513891408789867</v>
      </c>
      <c r="L50" s="38">
        <f t="shared" si="15"/>
        <v>-3.2853035904106918</v>
      </c>
      <c r="M50" s="38">
        <f t="shared" si="15"/>
        <v>3.6268439263594612</v>
      </c>
    </row>
    <row r="51" spans="1:13" ht="14.5" customHeight="1">
      <c r="A51" s="39" t="s">
        <v>3</v>
      </c>
      <c r="B51" s="65">
        <f t="shared" si="16"/>
        <v>569</v>
      </c>
      <c r="C51" s="65">
        <f t="shared" si="16"/>
        <v>95</v>
      </c>
      <c r="D51" s="65">
        <f t="shared" si="16"/>
        <v>179</v>
      </c>
      <c r="E51" s="65">
        <f t="shared" si="16"/>
        <v>60</v>
      </c>
      <c r="F51" s="65">
        <f t="shared" si="16"/>
        <v>109</v>
      </c>
      <c r="G51" s="65">
        <f t="shared" si="16"/>
        <v>126</v>
      </c>
      <c r="H51" s="110" t="s">
        <v>140</v>
      </c>
      <c r="I51" s="87">
        <f t="shared" si="15"/>
        <v>0.93184513752227893</v>
      </c>
      <c r="J51" s="87">
        <f t="shared" si="15"/>
        <v>2.4002955188476101</v>
      </c>
      <c r="K51" s="87">
        <f t="shared" si="15"/>
        <v>-5.021103756269838</v>
      </c>
      <c r="L51" s="87">
        <f t="shared" si="15"/>
        <v>-2.1160408425600146</v>
      </c>
      <c r="M51" s="87">
        <f t="shared" si="15"/>
        <v>3.8050039424599635</v>
      </c>
    </row>
    <row r="52" spans="1:13" ht="14.5" customHeight="1">
      <c r="A52" s="40" t="s">
        <v>4</v>
      </c>
      <c r="B52" s="66">
        <f t="shared" si="16"/>
        <v>403</v>
      </c>
      <c r="C52" s="66">
        <f t="shared" si="16"/>
        <v>12</v>
      </c>
      <c r="D52" s="66">
        <f t="shared" si="16"/>
        <v>132</v>
      </c>
      <c r="E52" s="66">
        <f t="shared" si="16"/>
        <v>121</v>
      </c>
      <c r="F52" s="66">
        <f t="shared" si="16"/>
        <v>45</v>
      </c>
      <c r="G52" s="66">
        <f t="shared" si="16"/>
        <v>93</v>
      </c>
      <c r="H52" s="66" t="s">
        <v>140</v>
      </c>
      <c r="I52" s="86">
        <f t="shared" si="15"/>
        <v>-1.981125551691175</v>
      </c>
      <c r="J52" s="86">
        <f t="shared" si="15"/>
        <v>0.29733357739947763</v>
      </c>
      <c r="K52" s="86">
        <f t="shared" si="15"/>
        <v>0.95901722700185132</v>
      </c>
      <c r="L52" s="86">
        <f t="shared" si="15"/>
        <v>-1.7940895315963985</v>
      </c>
      <c r="M52" s="86">
        <f t="shared" si="15"/>
        <v>2.5188642788862445</v>
      </c>
    </row>
    <row r="53" spans="1:13" ht="14.5" customHeight="1">
      <c r="A53" s="39" t="s">
        <v>5</v>
      </c>
      <c r="B53" s="65">
        <f t="shared" si="16"/>
        <v>712</v>
      </c>
      <c r="C53" s="65">
        <f t="shared" si="16"/>
        <v>119</v>
      </c>
      <c r="D53" s="65">
        <f t="shared" si="16"/>
        <v>215</v>
      </c>
      <c r="E53" s="65">
        <f t="shared" si="16"/>
        <v>48</v>
      </c>
      <c r="F53" s="65">
        <f t="shared" si="16"/>
        <v>75</v>
      </c>
      <c r="G53" s="65">
        <f t="shared" si="16"/>
        <v>255</v>
      </c>
      <c r="H53" s="110" t="s">
        <v>140</v>
      </c>
      <c r="I53" s="87">
        <f t="shared" si="15"/>
        <v>5.530762946902712E-2</v>
      </c>
      <c r="J53" s="87">
        <f t="shared" si="15"/>
        <v>1.1991540505493177</v>
      </c>
      <c r="K53" s="87">
        <f t="shared" si="15"/>
        <v>-3.1134252457939233</v>
      </c>
      <c r="L53" s="87">
        <f t="shared" si="15"/>
        <v>-2.931273914498334</v>
      </c>
      <c r="M53" s="87">
        <f t="shared" si="15"/>
        <v>4.790237480273916</v>
      </c>
    </row>
    <row r="54" spans="1:13" ht="14.5" customHeight="1">
      <c r="A54" s="40" t="s">
        <v>6</v>
      </c>
      <c r="B54" s="66">
        <f t="shared" si="16"/>
        <v>148</v>
      </c>
      <c r="C54" s="66">
        <f t="shared" si="16"/>
        <v>18</v>
      </c>
      <c r="D54" s="66">
        <f t="shared" si="16"/>
        <v>84</v>
      </c>
      <c r="E54" s="66">
        <f t="shared" si="16"/>
        <v>21</v>
      </c>
      <c r="F54" s="66">
        <f t="shared" si="16"/>
        <v>8</v>
      </c>
      <c r="G54" s="66">
        <f t="shared" si="16"/>
        <v>17</v>
      </c>
      <c r="H54" s="66" t="s">
        <v>140</v>
      </c>
      <c r="I54" s="86">
        <f t="shared" si="15"/>
        <v>-2.5607064017660051</v>
      </c>
      <c r="J54" s="86">
        <f t="shared" si="15"/>
        <v>11.044765316831324</v>
      </c>
      <c r="K54" s="86">
        <f t="shared" si="15"/>
        <v>-3.3981109542937773</v>
      </c>
      <c r="L54" s="86">
        <f t="shared" si="15"/>
        <v>-5.8393949263561673</v>
      </c>
      <c r="M54" s="86">
        <f t="shared" si="15"/>
        <v>0.75344696558462765</v>
      </c>
    </row>
    <row r="55" spans="1:13" ht="14.5" customHeight="1">
      <c r="A55" s="39" t="s">
        <v>7</v>
      </c>
      <c r="B55" s="65">
        <f t="shared" si="16"/>
        <v>2020</v>
      </c>
      <c r="C55" s="65">
        <f t="shared" si="16"/>
        <v>279</v>
      </c>
      <c r="D55" s="65">
        <f t="shared" si="16"/>
        <v>726</v>
      </c>
      <c r="E55" s="65">
        <f t="shared" si="16"/>
        <v>412</v>
      </c>
      <c r="F55" s="65">
        <f t="shared" si="16"/>
        <v>-6</v>
      </c>
      <c r="G55" s="65">
        <f t="shared" si="16"/>
        <v>609</v>
      </c>
      <c r="H55" s="110" t="s">
        <v>140</v>
      </c>
      <c r="I55" s="87">
        <f t="shared" si="15"/>
        <v>-0.26420868374196615</v>
      </c>
      <c r="J55" s="87">
        <f t="shared" si="15"/>
        <v>1.4906521313478791</v>
      </c>
      <c r="K55" s="87">
        <f t="shared" si="15"/>
        <v>-0.43006651717223932</v>
      </c>
      <c r="L55" s="87">
        <f t="shared" si="15"/>
        <v>-4.2743414917957239</v>
      </c>
      <c r="M55" s="87">
        <f t="shared" si="15"/>
        <v>3.4779645613620485</v>
      </c>
    </row>
    <row r="56" spans="1:13" ht="14.5" customHeight="1">
      <c r="A56" s="40" t="s">
        <v>8</v>
      </c>
      <c r="B56" s="66">
        <f t="shared" si="16"/>
        <v>582</v>
      </c>
      <c r="C56" s="66">
        <f t="shared" si="16"/>
        <v>52</v>
      </c>
      <c r="D56" s="66">
        <f t="shared" si="16"/>
        <v>200</v>
      </c>
      <c r="E56" s="66">
        <f t="shared" si="16"/>
        <v>76</v>
      </c>
      <c r="F56" s="66">
        <f t="shared" si="16"/>
        <v>123</v>
      </c>
      <c r="G56" s="66">
        <f t="shared" si="16"/>
        <v>131</v>
      </c>
      <c r="H56" s="66" t="s">
        <v>140</v>
      </c>
      <c r="I56" s="86">
        <f t="shared" si="15"/>
        <v>-2.2671685514033193</v>
      </c>
      <c r="J56" s="86">
        <f t="shared" si="15"/>
        <v>1.4395591527742617</v>
      </c>
      <c r="K56" s="86">
        <f t="shared" si="15"/>
        <v>-2.6289098819316479</v>
      </c>
      <c r="L56" s="86">
        <f t="shared" si="15"/>
        <v>-0.19966632204626222</v>
      </c>
      <c r="M56" s="86">
        <f t="shared" si="15"/>
        <v>3.6561856026069703</v>
      </c>
    </row>
    <row r="57" spans="1:13" ht="14.5" customHeight="1">
      <c r="A57" s="39" t="s">
        <v>9</v>
      </c>
      <c r="B57" s="65">
        <f t="shared" si="16"/>
        <v>101</v>
      </c>
      <c r="C57" s="65">
        <f t="shared" si="16"/>
        <v>39</v>
      </c>
      <c r="D57" s="65">
        <f t="shared" si="16"/>
        <v>30</v>
      </c>
      <c r="E57" s="65">
        <f t="shared" si="16"/>
        <v>19</v>
      </c>
      <c r="F57" s="65">
        <f t="shared" si="16"/>
        <v>-38</v>
      </c>
      <c r="G57" s="65">
        <f t="shared" si="16"/>
        <v>51</v>
      </c>
      <c r="H57" s="110" t="s">
        <v>140</v>
      </c>
      <c r="I57" s="87">
        <f t="shared" si="15"/>
        <v>1.7574351396704024</v>
      </c>
      <c r="J57" s="87">
        <f t="shared" si="15"/>
        <v>0.46975489760232492</v>
      </c>
      <c r="K57" s="87">
        <f t="shared" si="15"/>
        <v>-0.4301676214186223</v>
      </c>
      <c r="L57" s="87">
        <f t="shared" si="15"/>
        <v>-5.2547345958922378</v>
      </c>
      <c r="M57" s="87">
        <f t="shared" si="15"/>
        <v>3.4577121800381327</v>
      </c>
    </row>
    <row r="58" spans="1:13" ht="14.5" customHeight="1">
      <c r="A58" s="40" t="s">
        <v>10</v>
      </c>
      <c r="B58" s="66">
        <f t="shared" si="16"/>
        <v>833</v>
      </c>
      <c r="C58" s="66">
        <f t="shared" si="16"/>
        <v>143</v>
      </c>
      <c r="D58" s="66">
        <f t="shared" si="16"/>
        <v>213</v>
      </c>
      <c r="E58" s="66">
        <f t="shared" si="16"/>
        <v>187</v>
      </c>
      <c r="F58" s="66">
        <f t="shared" si="16"/>
        <v>104</v>
      </c>
      <c r="G58" s="66">
        <f t="shared" si="16"/>
        <v>186</v>
      </c>
      <c r="H58" s="66" t="s">
        <v>140</v>
      </c>
      <c r="I58" s="86">
        <f t="shared" si="15"/>
        <v>0.17623826035040935</v>
      </c>
      <c r="J58" s="86">
        <f t="shared" si="15"/>
        <v>0.58804325362634913</v>
      </c>
      <c r="K58" s="86">
        <f t="shared" si="15"/>
        <v>0.61270313200422777</v>
      </c>
      <c r="L58" s="86">
        <f t="shared" si="15"/>
        <v>-5.6290914681812687</v>
      </c>
      <c r="M58" s="86">
        <f t="shared" si="15"/>
        <v>4.2521068222002789</v>
      </c>
    </row>
    <row r="59" spans="1:13" ht="14.5" customHeight="1">
      <c r="A59" s="39" t="s">
        <v>11</v>
      </c>
      <c r="B59" s="65">
        <f t="shared" si="16"/>
        <v>881</v>
      </c>
      <c r="C59" s="65">
        <f t="shared" si="16"/>
        <v>83</v>
      </c>
      <c r="D59" s="65">
        <f t="shared" si="16"/>
        <v>299</v>
      </c>
      <c r="E59" s="65">
        <f t="shared" si="16"/>
        <v>163</v>
      </c>
      <c r="F59" s="65">
        <f t="shared" si="16"/>
        <v>176</v>
      </c>
      <c r="G59" s="65">
        <f t="shared" si="16"/>
        <v>160</v>
      </c>
      <c r="H59" s="110" t="s">
        <v>140</v>
      </c>
      <c r="I59" s="87">
        <f t="shared" si="15"/>
        <v>-4.0064101949924122</v>
      </c>
      <c r="J59" s="87">
        <f t="shared" si="15"/>
        <v>1.0312227774624496</v>
      </c>
      <c r="K59" s="87">
        <f t="shared" si="15"/>
        <v>-0.72690522791527457</v>
      </c>
      <c r="L59" s="87">
        <f t="shared" si="15"/>
        <v>6.3676545377823857E-2</v>
      </c>
      <c r="M59" s="87">
        <f t="shared" si="15"/>
        <v>3.6384161000674133</v>
      </c>
    </row>
    <row r="60" spans="1:13" ht="14.5" customHeight="1">
      <c r="A60" s="40" t="s">
        <v>12</v>
      </c>
      <c r="B60" s="66">
        <f t="shared" si="16"/>
        <v>117</v>
      </c>
      <c r="C60" s="66">
        <f t="shared" si="16"/>
        <v>51</v>
      </c>
      <c r="D60" s="66">
        <f t="shared" si="16"/>
        <v>12</v>
      </c>
      <c r="E60" s="66">
        <f t="shared" si="16"/>
        <v>34</v>
      </c>
      <c r="F60" s="66">
        <f t="shared" si="16"/>
        <v>-2</v>
      </c>
      <c r="G60" s="66">
        <f t="shared" si="16"/>
        <v>22</v>
      </c>
      <c r="H60" s="66" t="s">
        <v>140</v>
      </c>
      <c r="I60" s="86">
        <f t="shared" si="15"/>
        <v>9.4279176201372987</v>
      </c>
      <c r="J60" s="86">
        <f t="shared" si="15"/>
        <v>-6.4874141876430222</v>
      </c>
      <c r="K60" s="86">
        <f t="shared" si="15"/>
        <v>3.4591914569031275</v>
      </c>
      <c r="L60" s="86">
        <f t="shared" si="15"/>
        <v>-9.6529366895499606</v>
      </c>
      <c r="M60" s="86">
        <f t="shared" si="15"/>
        <v>3.2532418001525549</v>
      </c>
    </row>
    <row r="61" spans="1:13" ht="14.5" customHeight="1">
      <c r="A61" s="16" t="s">
        <v>41</v>
      </c>
      <c r="B61" s="65">
        <f t="shared" si="16"/>
        <v>3029</v>
      </c>
      <c r="C61" s="65">
        <f t="shared" si="16"/>
        <v>1</v>
      </c>
      <c r="D61" s="65">
        <f t="shared" si="16"/>
        <v>2197</v>
      </c>
      <c r="E61" s="65">
        <f t="shared" si="16"/>
        <v>-592</v>
      </c>
      <c r="F61" s="65">
        <f t="shared" si="16"/>
        <v>6</v>
      </c>
      <c r="G61" s="65">
        <f t="shared" si="16"/>
        <v>1417</v>
      </c>
      <c r="H61" s="110" t="s">
        <v>140</v>
      </c>
      <c r="I61" s="87">
        <f t="shared" si="15"/>
        <v>-1.0325365055007607</v>
      </c>
      <c r="J61" s="87">
        <f t="shared" si="15"/>
        <v>6.9293190479179465</v>
      </c>
      <c r="K61" s="87">
        <f t="shared" si="15"/>
        <v>-5.6753490919196068</v>
      </c>
      <c r="L61" s="87">
        <f t="shared" si="15"/>
        <v>-4.1472484038178585</v>
      </c>
      <c r="M61" s="87">
        <f t="shared" si="15"/>
        <v>3.9258149533202769</v>
      </c>
    </row>
    <row r="62" spans="1:13" ht="14.5" customHeight="1">
      <c r="A62" s="40" t="s">
        <v>13</v>
      </c>
      <c r="B62" s="66">
        <f t="shared" si="16"/>
        <v>1124</v>
      </c>
      <c r="C62" s="66">
        <f t="shared" si="16"/>
        <v>66</v>
      </c>
      <c r="D62" s="66">
        <f t="shared" si="16"/>
        <v>644</v>
      </c>
      <c r="E62" s="66">
        <f t="shared" si="16"/>
        <v>-26</v>
      </c>
      <c r="F62" s="66">
        <f t="shared" si="16"/>
        <v>111</v>
      </c>
      <c r="G62" s="66">
        <f t="shared" si="16"/>
        <v>329</v>
      </c>
      <c r="H62" s="66" t="s">
        <v>140</v>
      </c>
      <c r="I62" s="86">
        <f t="shared" si="15"/>
        <v>-0.23543180505118233</v>
      </c>
      <c r="J62" s="86">
        <f t="shared" si="15"/>
        <v>4.6034298610932574</v>
      </c>
      <c r="K62" s="86">
        <f t="shared" si="15"/>
        <v>-4.330709768471813</v>
      </c>
      <c r="L62" s="86">
        <f t="shared" si="15"/>
        <v>-3.071426979079348</v>
      </c>
      <c r="M62" s="86">
        <f t="shared" si="15"/>
        <v>3.0341386915090869</v>
      </c>
    </row>
    <row r="63" spans="1:13" ht="14.5" customHeight="1">
      <c r="A63" s="39" t="s">
        <v>14</v>
      </c>
      <c r="B63" s="65">
        <f t="shared" si="16"/>
        <v>529</v>
      </c>
      <c r="C63" s="65">
        <f t="shared" si="16"/>
        <v>24</v>
      </c>
      <c r="D63" s="65">
        <f t="shared" si="16"/>
        <v>234</v>
      </c>
      <c r="E63" s="65">
        <f t="shared" si="16"/>
        <v>20</v>
      </c>
      <c r="F63" s="65">
        <f t="shared" si="16"/>
        <v>67</v>
      </c>
      <c r="G63" s="65">
        <f t="shared" si="16"/>
        <v>184</v>
      </c>
      <c r="H63" s="110" t="s">
        <v>140</v>
      </c>
      <c r="I63" s="87">
        <f t="shared" si="15"/>
        <v>-0.65305821160330435</v>
      </c>
      <c r="J63" s="87">
        <f t="shared" si="15"/>
        <v>6.7139350896201897</v>
      </c>
      <c r="K63" s="87">
        <f t="shared" si="15"/>
        <v>-4.3189049965332984</v>
      </c>
      <c r="L63" s="87">
        <f t="shared" si="15"/>
        <v>-5.321217010305201</v>
      </c>
      <c r="M63" s="87">
        <f t="shared" si="15"/>
        <v>3.5792451288216114</v>
      </c>
    </row>
    <row r="64" spans="1:13" ht="14.5" customHeight="1">
      <c r="A64" s="40" t="s">
        <v>15</v>
      </c>
      <c r="B64" s="66">
        <f t="shared" si="16"/>
        <v>463</v>
      </c>
      <c r="C64" s="66">
        <f t="shared" si="16"/>
        <v>30</v>
      </c>
      <c r="D64" s="66">
        <f t="shared" si="16"/>
        <v>301</v>
      </c>
      <c r="E64" s="66">
        <f t="shared" si="16"/>
        <v>-53</v>
      </c>
      <c r="F64" s="66">
        <f t="shared" si="16"/>
        <v>-3</v>
      </c>
      <c r="G64" s="66">
        <f t="shared" si="16"/>
        <v>188</v>
      </c>
      <c r="H64" s="66" t="s">
        <v>140</v>
      </c>
      <c r="I64" s="86">
        <f t="shared" si="15"/>
        <v>-5.3319949273251233E-2</v>
      </c>
      <c r="J64" s="86">
        <f t="shared" si="15"/>
        <v>7.0247399520384128</v>
      </c>
      <c r="K64" s="86">
        <f t="shared" si="15"/>
        <v>-5.0829697847506559</v>
      </c>
      <c r="L64" s="86">
        <f t="shared" si="15"/>
        <v>-4.7224324627350747</v>
      </c>
      <c r="M64" s="86">
        <f t="shared" si="15"/>
        <v>2.8339822447205698</v>
      </c>
    </row>
    <row r="65" spans="1:13" ht="14.5" customHeight="1">
      <c r="A65" s="39" t="s">
        <v>16</v>
      </c>
      <c r="B65" s="65">
        <f t="shared" si="16"/>
        <v>563</v>
      </c>
      <c r="C65" s="65">
        <f t="shared" si="16"/>
        <v>-47</v>
      </c>
      <c r="D65" s="65">
        <f t="shared" si="16"/>
        <v>495</v>
      </c>
      <c r="E65" s="65">
        <f t="shared" si="16"/>
        <v>-225</v>
      </c>
      <c r="F65" s="65">
        <f t="shared" si="16"/>
        <v>-12</v>
      </c>
      <c r="G65" s="65">
        <f t="shared" si="16"/>
        <v>352</v>
      </c>
      <c r="H65" s="110" t="s">
        <v>140</v>
      </c>
      <c r="I65" s="87">
        <f t="shared" ref="I65:M67" si="17">I45-I25</f>
        <v>-1.5993142335353987</v>
      </c>
      <c r="J65" s="87">
        <f t="shared" si="17"/>
        <v>7.0335341301943295</v>
      </c>
      <c r="K65" s="87">
        <f t="shared" si="17"/>
        <v>-6.3834040789559054</v>
      </c>
      <c r="L65" s="87">
        <f t="shared" si="17"/>
        <v>-3.3590602492142558</v>
      </c>
      <c r="M65" s="87">
        <f t="shared" si="17"/>
        <v>4.3082444315112305</v>
      </c>
    </row>
    <row r="66" spans="1:13" ht="14.5" customHeight="1">
      <c r="A66" s="40" t="s">
        <v>17</v>
      </c>
      <c r="B66" s="66">
        <f>B46-B26</f>
        <v>251</v>
      </c>
      <c r="C66" s="66">
        <f t="shared" ref="C66:G66" si="18">C46-C26</f>
        <v>48</v>
      </c>
      <c r="D66" s="66">
        <f t="shared" si="18"/>
        <v>264</v>
      </c>
      <c r="E66" s="66">
        <f t="shared" si="18"/>
        <v>-165</v>
      </c>
      <c r="F66" s="66">
        <f t="shared" si="18"/>
        <v>-119</v>
      </c>
      <c r="G66" s="66">
        <f t="shared" si="18"/>
        <v>223</v>
      </c>
      <c r="H66" s="66" t="s">
        <v>140</v>
      </c>
      <c r="I66" s="86">
        <f t="shared" si="17"/>
        <v>1.102182145183269</v>
      </c>
      <c r="J66" s="86">
        <f t="shared" si="17"/>
        <v>9.0938450530381836</v>
      </c>
      <c r="K66" s="86">
        <f t="shared" si="17"/>
        <v>-8.5708854679728574</v>
      </c>
      <c r="L66" s="86">
        <f t="shared" si="17"/>
        <v>-8.1628835378667262</v>
      </c>
      <c r="M66" s="86">
        <f t="shared" si="17"/>
        <v>6.5377418076181364</v>
      </c>
    </row>
    <row r="67" spans="1:13" ht="14.5" customHeight="1">
      <c r="A67" s="39" t="s">
        <v>18</v>
      </c>
      <c r="B67" s="65">
        <f t="shared" ref="B67:G67" si="19">B47-B27</f>
        <v>99</v>
      </c>
      <c r="C67" s="65">
        <f t="shared" si="19"/>
        <v>-120</v>
      </c>
      <c r="D67" s="65">
        <f t="shared" si="19"/>
        <v>259</v>
      </c>
      <c r="E67" s="65">
        <f t="shared" si="19"/>
        <v>-143</v>
      </c>
      <c r="F67" s="65">
        <f t="shared" si="19"/>
        <v>-38</v>
      </c>
      <c r="G67" s="65">
        <f t="shared" si="19"/>
        <v>141</v>
      </c>
      <c r="H67" s="110" t="s">
        <v>140</v>
      </c>
      <c r="I67" s="87">
        <f t="shared" si="17"/>
        <v>-5.4074809978869016</v>
      </c>
      <c r="J67" s="87">
        <f t="shared" si="17"/>
        <v>9.9512725896489762</v>
      </c>
      <c r="K67" s="87">
        <f t="shared" si="17"/>
        <v>-6.7546598542908516</v>
      </c>
      <c r="L67" s="87">
        <f t="shared" si="17"/>
        <v>-2.8641940265556514</v>
      </c>
      <c r="M67" s="87">
        <f t="shared" si="17"/>
        <v>5.0750622890844319</v>
      </c>
    </row>
    <row r="68" spans="1:13" s="94" customFormat="1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A7" sqref="A7:A8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112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65" t="s">
        <v>40</v>
      </c>
      <c r="B5" s="233" t="s">
        <v>20</v>
      </c>
      <c r="C5" s="250" t="s">
        <v>151</v>
      </c>
      <c r="D5" s="270"/>
      <c r="E5" s="270"/>
      <c r="F5" s="270"/>
      <c r="G5" s="270"/>
      <c r="H5" s="233" t="s">
        <v>20</v>
      </c>
      <c r="I5" s="250" t="s">
        <v>151</v>
      </c>
      <c r="J5" s="270"/>
      <c r="K5" s="270"/>
      <c r="L5" s="270"/>
      <c r="M5" s="270"/>
    </row>
    <row r="6" spans="1:13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  <c r="H6" s="234"/>
      <c r="I6" s="217" t="s">
        <v>72</v>
      </c>
      <c r="J6" s="217" t="s">
        <v>146</v>
      </c>
      <c r="K6" s="217" t="s">
        <v>147</v>
      </c>
      <c r="L6" s="217" t="s">
        <v>148</v>
      </c>
      <c r="M6" s="218" t="s">
        <v>73</v>
      </c>
    </row>
    <row r="7" spans="1:13" s="94" customFormat="1" ht="26.5" customHeight="1">
      <c r="A7" s="286"/>
      <c r="B7" s="285" t="s">
        <v>1</v>
      </c>
      <c r="C7" s="285"/>
      <c r="D7" s="285"/>
      <c r="E7" s="285"/>
      <c r="F7" s="285"/>
      <c r="G7" s="285"/>
      <c r="H7" s="283" t="s">
        <v>97</v>
      </c>
      <c r="I7" s="283"/>
      <c r="J7" s="283"/>
      <c r="K7" s="283"/>
      <c r="L7" s="283"/>
      <c r="M7" s="283"/>
    </row>
    <row r="8" spans="1:13" ht="14.5" customHeight="1">
      <c r="A8" s="287"/>
      <c r="B8" s="271">
        <v>2011</v>
      </c>
      <c r="C8" s="271"/>
      <c r="D8" s="271"/>
      <c r="E8" s="271"/>
      <c r="F8" s="271"/>
      <c r="G8" s="271"/>
      <c r="H8" s="284">
        <v>2011</v>
      </c>
      <c r="I8" s="284"/>
      <c r="J8" s="284"/>
      <c r="K8" s="284"/>
      <c r="L8" s="284"/>
      <c r="M8" s="284"/>
    </row>
    <row r="9" spans="1:13" ht="14.5" customHeight="1">
      <c r="A9" s="21" t="s">
        <v>30</v>
      </c>
      <c r="B9" s="17">
        <f>B27+B26+B25+B24+B23+B22+B20+B19+B18+B17+B16+B15+B14+B13+B12+B11</f>
        <v>12477</v>
      </c>
      <c r="C9" s="17">
        <f t="shared" ref="C9:G9" si="0">C27+C26+C25+C24+C23+C22+C20+C19+C18+C17+C16+C15+C14+C13+C12+C11</f>
        <v>1550</v>
      </c>
      <c r="D9" s="17">
        <f t="shared" si="0"/>
        <v>2833</v>
      </c>
      <c r="E9" s="17">
        <f t="shared" si="0"/>
        <v>3070</v>
      </c>
      <c r="F9" s="17">
        <f t="shared" si="0"/>
        <v>3636</v>
      </c>
      <c r="G9" s="17">
        <f t="shared" si="0"/>
        <v>1388</v>
      </c>
      <c r="H9" s="17">
        <f>B9*100/$B9</f>
        <v>100</v>
      </c>
      <c r="I9" s="104">
        <f t="shared" ref="I9:M24" si="1">C9*100/$B9</f>
        <v>12.422858058828243</v>
      </c>
      <c r="J9" s="104">
        <f t="shared" si="1"/>
        <v>22.70577863268414</v>
      </c>
      <c r="K9" s="104">
        <f t="shared" si="1"/>
        <v>24.60527370361465</v>
      </c>
      <c r="L9" s="104">
        <f t="shared" si="1"/>
        <v>29.141620581870644</v>
      </c>
      <c r="M9" s="104">
        <f t="shared" si="1"/>
        <v>11.124469023002325</v>
      </c>
    </row>
    <row r="10" spans="1:13" ht="14.5" customHeight="1">
      <c r="A10" s="18" t="s">
        <v>19</v>
      </c>
      <c r="B10" s="20">
        <f>SUM(B11:B20)</f>
        <v>8605</v>
      </c>
      <c r="C10" s="20">
        <f t="shared" ref="C10:G10" si="2">SUM(C11:C20)</f>
        <v>1209</v>
      </c>
      <c r="D10" s="20">
        <f t="shared" si="2"/>
        <v>2328</v>
      </c>
      <c r="E10" s="20">
        <f t="shared" si="2"/>
        <v>2241</v>
      </c>
      <c r="F10" s="20">
        <f t="shared" si="2"/>
        <v>2199</v>
      </c>
      <c r="G10" s="20">
        <f t="shared" si="2"/>
        <v>628</v>
      </c>
      <c r="H10" s="20">
        <f t="shared" ref="H10:M27" si="3">B10*100/$B10</f>
        <v>100</v>
      </c>
      <c r="I10" s="106">
        <f t="shared" si="1"/>
        <v>14.049970947123764</v>
      </c>
      <c r="J10" s="106">
        <f t="shared" si="1"/>
        <v>27.054038349796631</v>
      </c>
      <c r="K10" s="106">
        <f t="shared" si="1"/>
        <v>26.042998256827428</v>
      </c>
      <c r="L10" s="106">
        <f t="shared" si="1"/>
        <v>25.554909936083671</v>
      </c>
      <c r="M10" s="106">
        <f t="shared" si="1"/>
        <v>7.2980825101685065</v>
      </c>
    </row>
    <row r="11" spans="1:13" ht="14.5" customHeight="1">
      <c r="A11" s="39" t="s">
        <v>3</v>
      </c>
      <c r="B11" s="11">
        <f t="shared" ref="B11:B20" si="4">SUM(C11:G11)</f>
        <v>825</v>
      </c>
      <c r="C11" s="17">
        <v>71</v>
      </c>
      <c r="D11" s="17">
        <v>219</v>
      </c>
      <c r="E11" s="17">
        <v>240</v>
      </c>
      <c r="F11" s="17">
        <v>224</v>
      </c>
      <c r="G11" s="17">
        <v>71</v>
      </c>
      <c r="H11" s="11">
        <f t="shared" si="3"/>
        <v>100</v>
      </c>
      <c r="I11" s="104">
        <f t="shared" si="1"/>
        <v>8.6060606060606055</v>
      </c>
      <c r="J11" s="104">
        <f t="shared" si="1"/>
        <v>26.545454545454547</v>
      </c>
      <c r="K11" s="104">
        <f t="shared" si="1"/>
        <v>29.09090909090909</v>
      </c>
      <c r="L11" s="104">
        <f t="shared" si="1"/>
        <v>27.151515151515152</v>
      </c>
      <c r="M11" s="104">
        <f t="shared" si="1"/>
        <v>8.6060606060606055</v>
      </c>
    </row>
    <row r="12" spans="1:13" ht="14.5" customHeight="1">
      <c r="A12" s="40" t="s">
        <v>4</v>
      </c>
      <c r="B12" s="20">
        <f t="shared" si="4"/>
        <v>483</v>
      </c>
      <c r="C12" s="19">
        <v>63</v>
      </c>
      <c r="D12" s="19">
        <v>139</v>
      </c>
      <c r="E12" s="19">
        <v>120</v>
      </c>
      <c r="F12" s="19">
        <v>113</v>
      </c>
      <c r="G12" s="19">
        <v>48</v>
      </c>
      <c r="H12" s="20">
        <f t="shared" si="3"/>
        <v>100</v>
      </c>
      <c r="I12" s="105">
        <f t="shared" si="1"/>
        <v>13.043478260869565</v>
      </c>
      <c r="J12" s="105">
        <f t="shared" si="1"/>
        <v>28.778467908902691</v>
      </c>
      <c r="K12" s="105">
        <f t="shared" si="1"/>
        <v>24.844720496894411</v>
      </c>
      <c r="L12" s="105">
        <f t="shared" si="1"/>
        <v>23.395445134575571</v>
      </c>
      <c r="M12" s="105">
        <f t="shared" si="1"/>
        <v>9.9378881987577632</v>
      </c>
    </row>
    <row r="13" spans="1:13" ht="14.5" customHeight="1">
      <c r="A13" s="39" t="s">
        <v>5</v>
      </c>
      <c r="B13" s="11">
        <f t="shared" si="4"/>
        <v>2929</v>
      </c>
      <c r="C13" s="17">
        <v>290</v>
      </c>
      <c r="D13" s="17">
        <v>711</v>
      </c>
      <c r="E13" s="17">
        <v>798</v>
      </c>
      <c r="F13" s="17">
        <v>887</v>
      </c>
      <c r="G13" s="17">
        <v>243</v>
      </c>
      <c r="H13" s="11">
        <f t="shared" si="3"/>
        <v>100</v>
      </c>
      <c r="I13" s="104">
        <f t="shared" si="1"/>
        <v>9.9009900990099009</v>
      </c>
      <c r="J13" s="104">
        <f t="shared" si="1"/>
        <v>24.274496415158758</v>
      </c>
      <c r="K13" s="104">
        <f t="shared" si="1"/>
        <v>27.244793444861727</v>
      </c>
      <c r="L13" s="104">
        <f t="shared" si="1"/>
        <v>30.283373164902699</v>
      </c>
      <c r="M13" s="104">
        <f t="shared" si="1"/>
        <v>8.2963468760669166</v>
      </c>
    </row>
    <row r="14" spans="1:13" ht="14.5" customHeight="1">
      <c r="A14" s="40" t="s">
        <v>6</v>
      </c>
      <c r="B14" s="20">
        <f t="shared" si="4"/>
        <v>92</v>
      </c>
      <c r="C14" s="19">
        <v>9</v>
      </c>
      <c r="D14" s="19">
        <v>18</v>
      </c>
      <c r="E14" s="19">
        <v>26</v>
      </c>
      <c r="F14" s="19">
        <v>28</v>
      </c>
      <c r="G14" s="19">
        <v>11</v>
      </c>
      <c r="H14" s="20">
        <f t="shared" si="3"/>
        <v>100</v>
      </c>
      <c r="I14" s="105">
        <f t="shared" si="1"/>
        <v>9.7826086956521738</v>
      </c>
      <c r="J14" s="105">
        <f t="shared" si="1"/>
        <v>19.565217391304348</v>
      </c>
      <c r="K14" s="105">
        <f t="shared" si="1"/>
        <v>28.260869565217391</v>
      </c>
      <c r="L14" s="105">
        <f t="shared" si="1"/>
        <v>30.434782608695652</v>
      </c>
      <c r="M14" s="105">
        <f t="shared" si="1"/>
        <v>11.956521739130435</v>
      </c>
    </row>
    <row r="15" spans="1:13" ht="14.5" customHeight="1">
      <c r="A15" s="39" t="s">
        <v>7</v>
      </c>
      <c r="B15" s="11">
        <f t="shared" si="4"/>
        <v>3007</v>
      </c>
      <c r="C15" s="17">
        <v>474</v>
      </c>
      <c r="D15" s="17">
        <v>860</v>
      </c>
      <c r="E15" s="17">
        <v>771</v>
      </c>
      <c r="F15" s="17">
        <v>716</v>
      </c>
      <c r="G15" s="17">
        <v>186</v>
      </c>
      <c r="H15" s="11">
        <f t="shared" si="3"/>
        <v>100</v>
      </c>
      <c r="I15" s="104">
        <f t="shared" si="1"/>
        <v>15.76321915530429</v>
      </c>
      <c r="J15" s="104">
        <f t="shared" si="1"/>
        <v>28.599933488526769</v>
      </c>
      <c r="K15" s="104">
        <f t="shared" si="1"/>
        <v>25.640172929830396</v>
      </c>
      <c r="L15" s="104">
        <f t="shared" si="1"/>
        <v>23.811107416029266</v>
      </c>
      <c r="M15" s="104">
        <f t="shared" si="1"/>
        <v>6.1855670103092786</v>
      </c>
    </row>
    <row r="16" spans="1:13" ht="14.5" customHeight="1">
      <c r="A16" s="40" t="s">
        <v>8</v>
      </c>
      <c r="B16" s="20">
        <f t="shared" si="4"/>
        <v>230</v>
      </c>
      <c r="C16" s="19">
        <v>32</v>
      </c>
      <c r="D16" s="19">
        <v>68</v>
      </c>
      <c r="E16" s="19">
        <v>58</v>
      </c>
      <c r="F16" s="19">
        <v>54</v>
      </c>
      <c r="G16" s="19">
        <v>18</v>
      </c>
      <c r="H16" s="20">
        <f t="shared" si="3"/>
        <v>100</v>
      </c>
      <c r="I16" s="105">
        <f t="shared" si="1"/>
        <v>13.913043478260869</v>
      </c>
      <c r="J16" s="105">
        <f t="shared" si="1"/>
        <v>29.565217391304348</v>
      </c>
      <c r="K16" s="105">
        <f t="shared" si="1"/>
        <v>25.217391304347824</v>
      </c>
      <c r="L16" s="105">
        <f t="shared" si="1"/>
        <v>23.478260869565219</v>
      </c>
      <c r="M16" s="105">
        <f t="shared" si="1"/>
        <v>7.8260869565217392</v>
      </c>
    </row>
    <row r="17" spans="1:13" ht="14.5" customHeight="1">
      <c r="A17" s="39" t="s">
        <v>9</v>
      </c>
      <c r="B17" s="11">
        <f t="shared" si="4"/>
        <v>73</v>
      </c>
      <c r="C17" s="17">
        <v>14</v>
      </c>
      <c r="D17" s="17">
        <v>15</v>
      </c>
      <c r="E17" s="17">
        <v>25</v>
      </c>
      <c r="F17" s="17">
        <v>13</v>
      </c>
      <c r="G17" s="17">
        <v>6</v>
      </c>
      <c r="H17" s="11">
        <f t="shared" si="3"/>
        <v>100</v>
      </c>
      <c r="I17" s="104">
        <f t="shared" si="1"/>
        <v>19.17808219178082</v>
      </c>
      <c r="J17" s="104">
        <f t="shared" si="1"/>
        <v>20.547945205479451</v>
      </c>
      <c r="K17" s="104">
        <f t="shared" si="1"/>
        <v>34.246575342465754</v>
      </c>
      <c r="L17" s="104">
        <f t="shared" si="1"/>
        <v>17.80821917808219</v>
      </c>
      <c r="M17" s="104">
        <f t="shared" si="1"/>
        <v>8.2191780821917817</v>
      </c>
    </row>
    <row r="18" spans="1:13" ht="14.5" customHeight="1">
      <c r="A18" s="40" t="s">
        <v>10</v>
      </c>
      <c r="B18" s="20">
        <f t="shared" si="4"/>
        <v>83</v>
      </c>
      <c r="C18" s="19">
        <v>25</v>
      </c>
      <c r="D18" s="19">
        <v>25</v>
      </c>
      <c r="E18" s="19">
        <v>16</v>
      </c>
      <c r="F18" s="19">
        <v>12</v>
      </c>
      <c r="G18" s="19">
        <v>5</v>
      </c>
      <c r="H18" s="20">
        <f t="shared" si="3"/>
        <v>100</v>
      </c>
      <c r="I18" s="105">
        <f t="shared" si="1"/>
        <v>30.120481927710845</v>
      </c>
      <c r="J18" s="105">
        <f t="shared" si="1"/>
        <v>30.120481927710845</v>
      </c>
      <c r="K18" s="105">
        <f t="shared" si="1"/>
        <v>19.277108433734941</v>
      </c>
      <c r="L18" s="105">
        <f t="shared" si="1"/>
        <v>14.457831325301205</v>
      </c>
      <c r="M18" s="105">
        <f t="shared" si="1"/>
        <v>6.024096385542169</v>
      </c>
    </row>
    <row r="19" spans="1:13" ht="14.5" customHeight="1">
      <c r="A19" s="39" t="s">
        <v>11</v>
      </c>
      <c r="B19" s="11">
        <f t="shared" si="4"/>
        <v>883</v>
      </c>
      <c r="C19" s="17">
        <v>231</v>
      </c>
      <c r="D19" s="17">
        <v>273</v>
      </c>
      <c r="E19" s="17">
        <v>187</v>
      </c>
      <c r="F19" s="17">
        <v>152</v>
      </c>
      <c r="G19" s="17">
        <v>40</v>
      </c>
      <c r="H19" s="11">
        <f t="shared" si="3"/>
        <v>100</v>
      </c>
      <c r="I19" s="104">
        <f t="shared" si="1"/>
        <v>26.160815402038505</v>
      </c>
      <c r="J19" s="104">
        <f t="shared" si="1"/>
        <v>30.917327293318234</v>
      </c>
      <c r="K19" s="104">
        <f t="shared" si="1"/>
        <v>21.177802944507363</v>
      </c>
      <c r="L19" s="104">
        <f t="shared" si="1"/>
        <v>17.214043035107586</v>
      </c>
      <c r="M19" s="104">
        <f t="shared" si="1"/>
        <v>4.5300113250283127</v>
      </c>
    </row>
    <row r="20" spans="1:13" ht="14.5" customHeight="1">
      <c r="A20" s="40" t="s">
        <v>12</v>
      </c>
      <c r="B20" s="20">
        <f t="shared" si="4"/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30" t="s">
        <v>81</v>
      </c>
      <c r="I20" s="130" t="s">
        <v>81</v>
      </c>
      <c r="J20" s="130" t="s">
        <v>81</v>
      </c>
      <c r="K20" s="130" t="s">
        <v>81</v>
      </c>
      <c r="L20" s="130" t="s">
        <v>81</v>
      </c>
      <c r="M20" s="130" t="s">
        <v>81</v>
      </c>
    </row>
    <row r="21" spans="1:13" ht="14.5" customHeight="1">
      <c r="A21" s="16" t="s">
        <v>41</v>
      </c>
      <c r="B21" s="11">
        <f>SUM(B22:B27)</f>
        <v>3872</v>
      </c>
      <c r="C21" s="11">
        <f t="shared" ref="C21:G21" si="5">SUM(C22:C27)</f>
        <v>341</v>
      </c>
      <c r="D21" s="11">
        <f t="shared" si="5"/>
        <v>505</v>
      </c>
      <c r="E21" s="11">
        <f t="shared" si="5"/>
        <v>829</v>
      </c>
      <c r="F21" s="11">
        <f t="shared" si="5"/>
        <v>1437</v>
      </c>
      <c r="G21" s="11">
        <f t="shared" si="5"/>
        <v>760</v>
      </c>
      <c r="H21" s="11">
        <f t="shared" si="3"/>
        <v>100</v>
      </c>
      <c r="I21" s="62">
        <f t="shared" si="1"/>
        <v>8.8068181818181817</v>
      </c>
      <c r="J21" s="62">
        <f t="shared" si="1"/>
        <v>13.042355371900827</v>
      </c>
      <c r="K21" s="62">
        <f t="shared" si="1"/>
        <v>21.410123966942148</v>
      </c>
      <c r="L21" s="62">
        <f t="shared" si="1"/>
        <v>37.112603305785122</v>
      </c>
      <c r="M21" s="62">
        <f t="shared" si="1"/>
        <v>19.628099173553718</v>
      </c>
    </row>
    <row r="22" spans="1:13" ht="14.5" customHeight="1">
      <c r="A22" s="40" t="s">
        <v>13</v>
      </c>
      <c r="B22" s="20">
        <f t="shared" ref="B22:B27" si="6">SUM(C22:G22)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30" t="s">
        <v>81</v>
      </c>
      <c r="I22" s="130" t="s">
        <v>81</v>
      </c>
      <c r="J22" s="130" t="s">
        <v>81</v>
      </c>
      <c r="K22" s="130" t="s">
        <v>81</v>
      </c>
      <c r="L22" s="130" t="s">
        <v>81</v>
      </c>
      <c r="M22" s="130" t="s">
        <v>81</v>
      </c>
    </row>
    <row r="23" spans="1:13" ht="14.5" customHeight="1">
      <c r="A23" s="39" t="s">
        <v>14</v>
      </c>
      <c r="B23" s="11">
        <f t="shared" si="6"/>
        <v>549</v>
      </c>
      <c r="C23" s="17">
        <v>35</v>
      </c>
      <c r="D23" s="17">
        <v>80</v>
      </c>
      <c r="E23" s="17">
        <v>122</v>
      </c>
      <c r="F23" s="17">
        <v>198</v>
      </c>
      <c r="G23" s="17">
        <v>114</v>
      </c>
      <c r="H23" s="11">
        <f t="shared" si="3"/>
        <v>100</v>
      </c>
      <c r="I23" s="104">
        <f t="shared" si="1"/>
        <v>6.3752276867030968</v>
      </c>
      <c r="J23" s="104">
        <f t="shared" si="1"/>
        <v>14.571948998178506</v>
      </c>
      <c r="K23" s="104">
        <f t="shared" si="1"/>
        <v>22.222222222222221</v>
      </c>
      <c r="L23" s="104">
        <f t="shared" si="1"/>
        <v>36.065573770491802</v>
      </c>
      <c r="M23" s="104">
        <f t="shared" si="1"/>
        <v>20.765027322404372</v>
      </c>
    </row>
    <row r="24" spans="1:13" ht="14.5" customHeight="1">
      <c r="A24" s="40" t="s">
        <v>15</v>
      </c>
      <c r="B24" s="20">
        <f t="shared" si="6"/>
        <v>939</v>
      </c>
      <c r="C24" s="19">
        <v>74</v>
      </c>
      <c r="D24" s="19">
        <v>135</v>
      </c>
      <c r="E24" s="19">
        <v>167</v>
      </c>
      <c r="F24" s="19">
        <v>344</v>
      </c>
      <c r="G24" s="19">
        <v>219</v>
      </c>
      <c r="H24" s="20">
        <f t="shared" si="3"/>
        <v>100</v>
      </c>
      <c r="I24" s="105">
        <f t="shared" si="1"/>
        <v>7.8807241746538867</v>
      </c>
      <c r="J24" s="105">
        <f t="shared" si="1"/>
        <v>14.376996805111821</v>
      </c>
      <c r="K24" s="105">
        <f t="shared" si="1"/>
        <v>17.784877529286476</v>
      </c>
      <c r="L24" s="105">
        <f t="shared" si="1"/>
        <v>36.63471778487753</v>
      </c>
      <c r="M24" s="105">
        <f t="shared" si="1"/>
        <v>23.322683706070286</v>
      </c>
    </row>
    <row r="25" spans="1:13" ht="14.5" customHeight="1">
      <c r="A25" s="39" t="s">
        <v>16</v>
      </c>
      <c r="B25" s="11">
        <f t="shared" si="6"/>
        <v>1218</v>
      </c>
      <c r="C25" s="17">
        <v>103</v>
      </c>
      <c r="D25" s="17">
        <v>159</v>
      </c>
      <c r="E25" s="17">
        <v>291</v>
      </c>
      <c r="F25" s="17">
        <v>451</v>
      </c>
      <c r="G25" s="17">
        <v>214</v>
      </c>
      <c r="H25" s="11">
        <f t="shared" si="3"/>
        <v>100</v>
      </c>
      <c r="I25" s="104">
        <f t="shared" si="3"/>
        <v>8.4564860426929389</v>
      </c>
      <c r="J25" s="104">
        <f t="shared" si="3"/>
        <v>13.054187192118226</v>
      </c>
      <c r="K25" s="104">
        <f t="shared" si="3"/>
        <v>23.891625615763548</v>
      </c>
      <c r="L25" s="104">
        <f t="shared" si="3"/>
        <v>37.027914614121514</v>
      </c>
      <c r="M25" s="104">
        <f t="shared" si="3"/>
        <v>17.569786535303777</v>
      </c>
    </row>
    <row r="26" spans="1:13" ht="14.5" customHeight="1">
      <c r="A26" s="40" t="s">
        <v>17</v>
      </c>
      <c r="B26" s="20">
        <f t="shared" si="6"/>
        <v>375</v>
      </c>
      <c r="C26" s="19">
        <v>34</v>
      </c>
      <c r="D26" s="19">
        <v>47</v>
      </c>
      <c r="E26" s="19">
        <v>71</v>
      </c>
      <c r="F26" s="19">
        <v>155</v>
      </c>
      <c r="G26" s="19">
        <v>68</v>
      </c>
      <c r="H26" s="20">
        <f t="shared" si="3"/>
        <v>100</v>
      </c>
      <c r="I26" s="105">
        <f t="shared" si="3"/>
        <v>9.0666666666666664</v>
      </c>
      <c r="J26" s="105">
        <f t="shared" si="3"/>
        <v>12.533333333333333</v>
      </c>
      <c r="K26" s="105">
        <f t="shared" si="3"/>
        <v>18.933333333333334</v>
      </c>
      <c r="L26" s="105">
        <f t="shared" si="3"/>
        <v>41.333333333333336</v>
      </c>
      <c r="M26" s="105">
        <f t="shared" si="3"/>
        <v>18.133333333333333</v>
      </c>
    </row>
    <row r="27" spans="1:13" ht="14.5" customHeight="1">
      <c r="A27" s="39" t="s">
        <v>18</v>
      </c>
      <c r="B27" s="11">
        <f t="shared" si="6"/>
        <v>791</v>
      </c>
      <c r="C27" s="17">
        <v>95</v>
      </c>
      <c r="D27" s="17">
        <v>84</v>
      </c>
      <c r="E27" s="17">
        <v>178</v>
      </c>
      <c r="F27" s="17">
        <v>289</v>
      </c>
      <c r="G27" s="17">
        <v>145</v>
      </c>
      <c r="H27" s="11">
        <f t="shared" si="3"/>
        <v>100</v>
      </c>
      <c r="I27" s="104">
        <f t="shared" si="3"/>
        <v>12.010113780025284</v>
      </c>
      <c r="J27" s="104">
        <f t="shared" si="3"/>
        <v>10.619469026548673</v>
      </c>
      <c r="K27" s="104">
        <f t="shared" si="3"/>
        <v>22.503160556257903</v>
      </c>
      <c r="L27" s="104">
        <f t="shared" si="3"/>
        <v>36.536030341340073</v>
      </c>
      <c r="M27" s="104">
        <f t="shared" si="3"/>
        <v>18.331226295828067</v>
      </c>
    </row>
    <row r="28" spans="1:13" ht="14.5" customHeight="1">
      <c r="A28" s="23"/>
      <c r="B28" s="271">
        <v>2015</v>
      </c>
      <c r="C28" s="271"/>
      <c r="D28" s="271"/>
      <c r="E28" s="271"/>
      <c r="F28" s="271"/>
      <c r="G28" s="271"/>
      <c r="H28" s="271">
        <v>2015</v>
      </c>
      <c r="I28" s="271"/>
      <c r="J28" s="271"/>
      <c r="K28" s="271"/>
      <c r="L28" s="271"/>
      <c r="M28" s="271"/>
    </row>
    <row r="29" spans="1:13" ht="14.5" customHeight="1">
      <c r="A29" s="21" t="s">
        <v>30</v>
      </c>
      <c r="B29" s="17">
        <f>B47+B46+B45+B44+B43+B42+B40+B39+B38+B37+B36+B35+B34+B33+B32+B31</f>
        <v>16022</v>
      </c>
      <c r="C29" s="17">
        <f t="shared" ref="C29:E29" si="7">C47+C46+C45+C44+C43+C42+C40+C39+C38+C37+C36+C35+C34+C33+C32+C31</f>
        <v>1986</v>
      </c>
      <c r="D29" s="17">
        <f t="shared" si="7"/>
        <v>3898</v>
      </c>
      <c r="E29" s="17">
        <f t="shared" si="7"/>
        <v>3695</v>
      </c>
      <c r="F29" s="17">
        <v>3940</v>
      </c>
      <c r="G29" s="17">
        <v>2503</v>
      </c>
      <c r="H29" s="17">
        <f>B29*100/$B29</f>
        <v>100</v>
      </c>
      <c r="I29" s="104">
        <f t="shared" ref="I29:M47" si="8">C29*100/$B29</f>
        <v>12.395456247659467</v>
      </c>
      <c r="J29" s="104">
        <f t="shared" si="8"/>
        <v>24.329047559605542</v>
      </c>
      <c r="K29" s="104">
        <f t="shared" si="8"/>
        <v>23.0620396954188</v>
      </c>
      <c r="L29" s="104">
        <f t="shared" si="8"/>
        <v>24.591187117713144</v>
      </c>
      <c r="M29" s="104">
        <f t="shared" si="8"/>
        <v>15.622269379603045</v>
      </c>
    </row>
    <row r="30" spans="1:13" ht="14.5" customHeight="1">
      <c r="A30" s="18" t="s">
        <v>19</v>
      </c>
      <c r="B30" s="20">
        <f>SUM(B31:B40)</f>
        <v>11370</v>
      </c>
      <c r="C30" s="20">
        <f t="shared" ref="C30:E30" si="9">SUM(C31:C40)</f>
        <v>1652</v>
      </c>
      <c r="D30" s="20">
        <f t="shared" si="9"/>
        <v>2897</v>
      </c>
      <c r="E30" s="20">
        <f t="shared" si="9"/>
        <v>2927</v>
      </c>
      <c r="F30" s="20">
        <v>2581</v>
      </c>
      <c r="G30" s="20">
        <v>1313</v>
      </c>
      <c r="H30" s="20">
        <f t="shared" ref="H30:H47" si="10">B30*100/$B30</f>
        <v>100</v>
      </c>
      <c r="I30" s="106">
        <f t="shared" si="8"/>
        <v>14.529463500439753</v>
      </c>
      <c r="J30" s="106">
        <f t="shared" si="8"/>
        <v>25.479331574318383</v>
      </c>
      <c r="K30" s="106">
        <f t="shared" si="8"/>
        <v>25.743183817062445</v>
      </c>
      <c r="L30" s="106">
        <f t="shared" si="8"/>
        <v>22.70008795074758</v>
      </c>
      <c r="M30" s="106">
        <f t="shared" si="8"/>
        <v>11.547933157431839</v>
      </c>
    </row>
    <row r="31" spans="1:13" ht="14.5" customHeight="1">
      <c r="A31" s="39" t="s">
        <v>3</v>
      </c>
      <c r="B31" s="11">
        <f t="shared" ref="B31:B36" si="11">SUM(C31:G31)</f>
        <v>1053</v>
      </c>
      <c r="C31" s="17">
        <v>99</v>
      </c>
      <c r="D31" s="17">
        <v>262</v>
      </c>
      <c r="E31" s="17">
        <v>293</v>
      </c>
      <c r="F31" s="17">
        <v>253</v>
      </c>
      <c r="G31" s="17">
        <v>146</v>
      </c>
      <c r="H31" s="11">
        <f t="shared" si="10"/>
        <v>100</v>
      </c>
      <c r="I31" s="104">
        <f t="shared" si="8"/>
        <v>9.4017094017094021</v>
      </c>
      <c r="J31" s="104">
        <f t="shared" si="8"/>
        <v>24.881291547958213</v>
      </c>
      <c r="K31" s="104">
        <f t="shared" si="8"/>
        <v>27.825261158594493</v>
      </c>
      <c r="L31" s="104">
        <f t="shared" si="8"/>
        <v>24.026590693257361</v>
      </c>
      <c r="M31" s="104">
        <f t="shared" si="8"/>
        <v>13.865147198480532</v>
      </c>
    </row>
    <row r="32" spans="1:13" ht="14.5" customHeight="1">
      <c r="A32" s="40" t="s">
        <v>4</v>
      </c>
      <c r="B32" s="20">
        <f t="shared" si="11"/>
        <v>502</v>
      </c>
      <c r="C32" s="19">
        <v>65</v>
      </c>
      <c r="D32" s="19">
        <v>136</v>
      </c>
      <c r="E32" s="19">
        <v>136</v>
      </c>
      <c r="F32" s="19">
        <v>109</v>
      </c>
      <c r="G32" s="19">
        <v>56</v>
      </c>
      <c r="H32" s="20">
        <f t="shared" si="10"/>
        <v>100</v>
      </c>
      <c r="I32" s="105">
        <f t="shared" si="8"/>
        <v>12.94820717131474</v>
      </c>
      <c r="J32" s="105">
        <f t="shared" si="8"/>
        <v>27.091633466135459</v>
      </c>
      <c r="K32" s="105">
        <f t="shared" si="8"/>
        <v>27.091633466135459</v>
      </c>
      <c r="L32" s="105">
        <f t="shared" si="8"/>
        <v>21.713147410358566</v>
      </c>
      <c r="M32" s="105">
        <f t="shared" si="8"/>
        <v>11.155378486055778</v>
      </c>
    </row>
    <row r="33" spans="1:13" ht="14.5" customHeight="1">
      <c r="A33" s="39" t="s">
        <v>5</v>
      </c>
      <c r="B33" s="11">
        <f t="shared" si="11"/>
        <v>3694</v>
      </c>
      <c r="C33" s="17">
        <v>405</v>
      </c>
      <c r="D33" s="17">
        <v>828</v>
      </c>
      <c r="E33" s="17">
        <v>968</v>
      </c>
      <c r="F33" s="17">
        <v>985</v>
      </c>
      <c r="G33" s="17">
        <v>508</v>
      </c>
      <c r="H33" s="11">
        <f t="shared" si="10"/>
        <v>100</v>
      </c>
      <c r="I33" s="104">
        <f t="shared" si="8"/>
        <v>10.963724959393611</v>
      </c>
      <c r="J33" s="104">
        <f t="shared" si="8"/>
        <v>22.414726583649159</v>
      </c>
      <c r="K33" s="104">
        <f t="shared" si="8"/>
        <v>26.204656199242013</v>
      </c>
      <c r="L33" s="104">
        <f t="shared" si="8"/>
        <v>26.664861938278289</v>
      </c>
      <c r="M33" s="104">
        <f t="shared" si="8"/>
        <v>13.752030319436924</v>
      </c>
    </row>
    <row r="34" spans="1:13" ht="14.5" customHeight="1">
      <c r="A34" s="40" t="s">
        <v>6</v>
      </c>
      <c r="B34" s="20">
        <f t="shared" si="11"/>
        <v>155</v>
      </c>
      <c r="C34" s="19">
        <v>24</v>
      </c>
      <c r="D34" s="19">
        <v>37</v>
      </c>
      <c r="E34" s="19">
        <v>31</v>
      </c>
      <c r="F34" s="19">
        <v>41</v>
      </c>
      <c r="G34" s="19">
        <v>22</v>
      </c>
      <c r="H34" s="20">
        <f t="shared" si="10"/>
        <v>100</v>
      </c>
      <c r="I34" s="105">
        <f t="shared" si="8"/>
        <v>15.483870967741936</v>
      </c>
      <c r="J34" s="105">
        <f t="shared" si="8"/>
        <v>23.870967741935484</v>
      </c>
      <c r="K34" s="105">
        <f t="shared" si="8"/>
        <v>20</v>
      </c>
      <c r="L34" s="105">
        <f t="shared" si="8"/>
        <v>26.451612903225808</v>
      </c>
      <c r="M34" s="105">
        <f t="shared" si="8"/>
        <v>14.193548387096774</v>
      </c>
    </row>
    <row r="35" spans="1:13" ht="14.5" customHeight="1">
      <c r="A35" s="39" t="s">
        <v>7</v>
      </c>
      <c r="B35" s="11">
        <f t="shared" si="11"/>
        <v>4093</v>
      </c>
      <c r="C35" s="17">
        <v>658</v>
      </c>
      <c r="D35" s="17">
        <v>1096</v>
      </c>
      <c r="E35" s="17">
        <v>1079</v>
      </c>
      <c r="F35" s="17">
        <v>847</v>
      </c>
      <c r="G35" s="17">
        <v>413</v>
      </c>
      <c r="H35" s="11">
        <f t="shared" si="10"/>
        <v>100</v>
      </c>
      <c r="I35" s="104">
        <f t="shared" si="8"/>
        <v>16.076227705839237</v>
      </c>
      <c r="J35" s="104">
        <f t="shared" si="8"/>
        <v>26.777424871732226</v>
      </c>
      <c r="K35" s="104">
        <f t="shared" si="8"/>
        <v>26.362081602736378</v>
      </c>
      <c r="L35" s="104">
        <f t="shared" si="8"/>
        <v>20.693867578793061</v>
      </c>
      <c r="M35" s="104">
        <f t="shared" si="8"/>
        <v>10.090398240899097</v>
      </c>
    </row>
    <row r="36" spans="1:13" ht="14.5" customHeight="1">
      <c r="A36" s="40" t="s">
        <v>8</v>
      </c>
      <c r="B36" s="20">
        <f t="shared" si="11"/>
        <v>325</v>
      </c>
      <c r="C36" s="19">
        <v>57</v>
      </c>
      <c r="D36" s="19">
        <v>82</v>
      </c>
      <c r="E36" s="19">
        <v>73</v>
      </c>
      <c r="F36" s="19">
        <v>80</v>
      </c>
      <c r="G36" s="19">
        <v>33</v>
      </c>
      <c r="H36" s="20">
        <f t="shared" si="10"/>
        <v>100</v>
      </c>
      <c r="I36" s="105">
        <f t="shared" si="8"/>
        <v>17.53846153846154</v>
      </c>
      <c r="J36" s="105">
        <f t="shared" si="8"/>
        <v>25.23076923076923</v>
      </c>
      <c r="K36" s="105">
        <f t="shared" si="8"/>
        <v>22.46153846153846</v>
      </c>
      <c r="L36" s="105">
        <f t="shared" si="8"/>
        <v>24.615384615384617</v>
      </c>
      <c r="M36" s="105">
        <f t="shared" si="8"/>
        <v>10.153846153846153</v>
      </c>
    </row>
    <row r="37" spans="1:13" ht="14.5" customHeight="1">
      <c r="A37" s="39" t="s">
        <v>9</v>
      </c>
      <c r="B37" s="11">
        <v>82</v>
      </c>
      <c r="C37" s="17">
        <v>19</v>
      </c>
      <c r="D37" s="17">
        <v>25</v>
      </c>
      <c r="E37" s="17">
        <v>16</v>
      </c>
      <c r="F37" s="71" t="s">
        <v>70</v>
      </c>
      <c r="G37" s="71" t="s">
        <v>70</v>
      </c>
      <c r="H37" s="11">
        <f t="shared" si="10"/>
        <v>100</v>
      </c>
      <c r="I37" s="104">
        <f t="shared" si="8"/>
        <v>23.170731707317074</v>
      </c>
      <c r="J37" s="104">
        <f t="shared" si="8"/>
        <v>30.487804878048781</v>
      </c>
      <c r="K37" s="104">
        <f t="shared" si="8"/>
        <v>19.512195121951219</v>
      </c>
      <c r="L37" s="104" t="s">
        <v>70</v>
      </c>
      <c r="M37" s="104" t="s">
        <v>70</v>
      </c>
    </row>
    <row r="38" spans="1:13" ht="14.5" customHeight="1">
      <c r="A38" s="40" t="s">
        <v>10</v>
      </c>
      <c r="B38" s="20">
        <f>SUM(C38:G38)</f>
        <v>153</v>
      </c>
      <c r="C38" s="19">
        <v>34</v>
      </c>
      <c r="D38" s="19">
        <v>45</v>
      </c>
      <c r="E38" s="19">
        <v>33</v>
      </c>
      <c r="F38" s="19">
        <v>29</v>
      </c>
      <c r="G38" s="19">
        <v>12</v>
      </c>
      <c r="H38" s="20">
        <f t="shared" si="10"/>
        <v>100</v>
      </c>
      <c r="I38" s="105">
        <f t="shared" si="8"/>
        <v>22.222222222222221</v>
      </c>
      <c r="J38" s="105">
        <f t="shared" si="8"/>
        <v>29.411764705882351</v>
      </c>
      <c r="K38" s="105">
        <f t="shared" si="8"/>
        <v>21.568627450980394</v>
      </c>
      <c r="L38" s="105">
        <f t="shared" si="8"/>
        <v>18.954248366013072</v>
      </c>
      <c r="M38" s="105">
        <f t="shared" si="8"/>
        <v>7.8431372549019605</v>
      </c>
    </row>
    <row r="39" spans="1:13" ht="14.5" customHeight="1">
      <c r="A39" s="39" t="s">
        <v>11</v>
      </c>
      <c r="B39" s="11">
        <f>SUM(C39:G39)</f>
        <v>1313</v>
      </c>
      <c r="C39" s="17">
        <v>291</v>
      </c>
      <c r="D39" s="17">
        <v>386</v>
      </c>
      <c r="E39" s="17">
        <v>298</v>
      </c>
      <c r="F39" s="17">
        <v>221</v>
      </c>
      <c r="G39" s="17">
        <v>117</v>
      </c>
      <c r="H39" s="11">
        <f t="shared" si="10"/>
        <v>100</v>
      </c>
      <c r="I39" s="104">
        <f t="shared" si="8"/>
        <v>22.162985529322164</v>
      </c>
      <c r="J39" s="104">
        <f t="shared" si="8"/>
        <v>29.398324447829399</v>
      </c>
      <c r="K39" s="104">
        <f t="shared" si="8"/>
        <v>22.696115765422697</v>
      </c>
      <c r="L39" s="104">
        <f t="shared" si="8"/>
        <v>16.831683168316832</v>
      </c>
      <c r="M39" s="104">
        <f t="shared" si="8"/>
        <v>8.9108910891089117</v>
      </c>
    </row>
    <row r="40" spans="1:13" ht="14.5" customHeight="1">
      <c r="A40" s="40" t="s">
        <v>12</v>
      </c>
      <c r="B40" s="20">
        <f>SUM(C40:G40)</f>
        <v>0</v>
      </c>
      <c r="C40" s="19">
        <f t="shared" ref="C40" si="12">SUM(D40:H40)</f>
        <v>0</v>
      </c>
      <c r="D40" s="19">
        <f>SUM(E40:H40)</f>
        <v>0</v>
      </c>
      <c r="E40" s="19">
        <f>SUM(F40:H40)</f>
        <v>0</v>
      </c>
      <c r="F40" s="19">
        <f>SUM(G40:H40)</f>
        <v>0</v>
      </c>
      <c r="G40" s="19">
        <f>SUM(H40:I40)</f>
        <v>0</v>
      </c>
      <c r="H40" s="130" t="s">
        <v>81</v>
      </c>
      <c r="I40" s="130" t="s">
        <v>81</v>
      </c>
      <c r="J40" s="130" t="s">
        <v>81</v>
      </c>
      <c r="K40" s="130" t="s">
        <v>81</v>
      </c>
      <c r="L40" s="130" t="s">
        <v>81</v>
      </c>
      <c r="M40" s="130" t="s">
        <v>81</v>
      </c>
    </row>
    <row r="41" spans="1:13" ht="14.5" customHeight="1">
      <c r="A41" s="16" t="s">
        <v>41</v>
      </c>
      <c r="B41" s="11">
        <f>SUM(B42:B47)</f>
        <v>4652</v>
      </c>
      <c r="C41" s="11">
        <f t="shared" ref="C41:E41" si="13">SUM(C42:C47)</f>
        <v>334</v>
      </c>
      <c r="D41" s="11">
        <f t="shared" si="13"/>
        <v>1001</v>
      </c>
      <c r="E41" s="11">
        <f t="shared" si="13"/>
        <v>768</v>
      </c>
      <c r="F41" s="11">
        <v>1359</v>
      </c>
      <c r="G41" s="11">
        <v>1190</v>
      </c>
      <c r="H41" s="11">
        <f t="shared" si="10"/>
        <v>100</v>
      </c>
      <c r="I41" s="62">
        <f t="shared" si="8"/>
        <v>7.1797076526225281</v>
      </c>
      <c r="J41" s="62">
        <f t="shared" si="8"/>
        <v>21.51762682717111</v>
      </c>
      <c r="K41" s="62">
        <f t="shared" si="8"/>
        <v>16.50902837489252</v>
      </c>
      <c r="L41" s="62">
        <f t="shared" si="8"/>
        <v>29.213241616509027</v>
      </c>
      <c r="M41" s="62">
        <f t="shared" si="8"/>
        <v>25.580395528804814</v>
      </c>
    </row>
    <row r="42" spans="1:13" ht="14.5" customHeight="1">
      <c r="A42" s="40" t="s">
        <v>13</v>
      </c>
      <c r="B42" s="20">
        <v>28</v>
      </c>
      <c r="C42" s="19">
        <v>3</v>
      </c>
      <c r="D42" s="19">
        <v>14</v>
      </c>
      <c r="E42" s="19">
        <v>8</v>
      </c>
      <c r="F42" s="19" t="s">
        <v>70</v>
      </c>
      <c r="G42" s="19" t="s">
        <v>70</v>
      </c>
      <c r="H42" s="20">
        <f t="shared" si="10"/>
        <v>100</v>
      </c>
      <c r="I42" s="105">
        <f t="shared" si="8"/>
        <v>10.714285714285714</v>
      </c>
      <c r="J42" s="105">
        <f t="shared" si="8"/>
        <v>50</v>
      </c>
      <c r="K42" s="105">
        <f t="shared" si="8"/>
        <v>28.571428571428573</v>
      </c>
      <c r="L42" s="19" t="s">
        <v>70</v>
      </c>
      <c r="M42" s="19" t="s">
        <v>70</v>
      </c>
    </row>
    <row r="43" spans="1:13" ht="14.5" customHeight="1">
      <c r="A43" s="39" t="s">
        <v>14</v>
      </c>
      <c r="B43" s="11">
        <f>SUM(C43:G43)</f>
        <v>623</v>
      </c>
      <c r="C43" s="17">
        <v>41</v>
      </c>
      <c r="D43" s="17">
        <v>133</v>
      </c>
      <c r="E43" s="17">
        <v>120</v>
      </c>
      <c r="F43" s="17">
        <v>168</v>
      </c>
      <c r="G43" s="17">
        <v>161</v>
      </c>
      <c r="H43" s="11">
        <f t="shared" si="10"/>
        <v>100</v>
      </c>
      <c r="I43" s="104">
        <f t="shared" si="8"/>
        <v>6.5810593900481544</v>
      </c>
      <c r="J43" s="104">
        <f t="shared" si="8"/>
        <v>21.348314606741575</v>
      </c>
      <c r="K43" s="104">
        <f t="shared" si="8"/>
        <v>19.261637239165328</v>
      </c>
      <c r="L43" s="104">
        <f t="shared" si="8"/>
        <v>26.966292134831459</v>
      </c>
      <c r="M43" s="104">
        <f t="shared" si="8"/>
        <v>25.842696629213481</v>
      </c>
    </row>
    <row r="44" spans="1:13" ht="14.5" customHeight="1">
      <c r="A44" s="40" t="s">
        <v>15</v>
      </c>
      <c r="B44" s="20">
        <f>SUM(C44:G44)</f>
        <v>1217</v>
      </c>
      <c r="C44" s="19">
        <v>86</v>
      </c>
      <c r="D44" s="19">
        <v>252</v>
      </c>
      <c r="E44" s="19">
        <v>186</v>
      </c>
      <c r="F44" s="19">
        <v>367</v>
      </c>
      <c r="G44" s="19">
        <v>326</v>
      </c>
      <c r="H44" s="20">
        <f t="shared" si="10"/>
        <v>100</v>
      </c>
      <c r="I44" s="105">
        <f t="shared" si="8"/>
        <v>7.0665571076417422</v>
      </c>
      <c r="J44" s="105">
        <f t="shared" si="8"/>
        <v>20.706655710764174</v>
      </c>
      <c r="K44" s="105">
        <f t="shared" si="8"/>
        <v>15.283483976992605</v>
      </c>
      <c r="L44" s="105">
        <f t="shared" si="8"/>
        <v>30.156121610517665</v>
      </c>
      <c r="M44" s="105">
        <f t="shared" si="8"/>
        <v>26.787181594083812</v>
      </c>
    </row>
    <row r="45" spans="1:13" ht="14.5" customHeight="1">
      <c r="A45" s="39" t="s">
        <v>16</v>
      </c>
      <c r="B45" s="11">
        <f>SUM(C45:G45)</f>
        <v>1472</v>
      </c>
      <c r="C45" s="17">
        <v>111</v>
      </c>
      <c r="D45" s="17">
        <v>341</v>
      </c>
      <c r="E45" s="17">
        <v>264</v>
      </c>
      <c r="F45" s="17">
        <v>409</v>
      </c>
      <c r="G45" s="17">
        <v>347</v>
      </c>
      <c r="H45" s="11">
        <f t="shared" si="10"/>
        <v>100</v>
      </c>
      <c r="I45" s="104">
        <f t="shared" si="8"/>
        <v>7.5407608695652177</v>
      </c>
      <c r="J45" s="104">
        <f t="shared" si="8"/>
        <v>23.165760869565219</v>
      </c>
      <c r="K45" s="104">
        <f t="shared" si="8"/>
        <v>17.934782608695652</v>
      </c>
      <c r="L45" s="104">
        <f t="shared" si="8"/>
        <v>27.785326086956523</v>
      </c>
      <c r="M45" s="104">
        <f t="shared" si="8"/>
        <v>23.573369565217391</v>
      </c>
    </row>
    <row r="46" spans="1:13" ht="14.5" customHeight="1">
      <c r="A46" s="40" t="s">
        <v>17</v>
      </c>
      <c r="B46" s="20">
        <f>SUM(C46:G46)</f>
        <v>435</v>
      </c>
      <c r="C46" s="19">
        <v>32</v>
      </c>
      <c r="D46" s="19">
        <v>83</v>
      </c>
      <c r="E46" s="19">
        <v>59</v>
      </c>
      <c r="F46" s="19">
        <v>145</v>
      </c>
      <c r="G46" s="19">
        <v>116</v>
      </c>
      <c r="H46" s="20">
        <f t="shared" si="10"/>
        <v>100</v>
      </c>
      <c r="I46" s="105">
        <f t="shared" si="8"/>
        <v>7.3563218390804597</v>
      </c>
      <c r="J46" s="105">
        <f t="shared" si="8"/>
        <v>19.080459770114942</v>
      </c>
      <c r="K46" s="105">
        <f t="shared" si="8"/>
        <v>13.563218390804598</v>
      </c>
      <c r="L46" s="105">
        <f t="shared" si="8"/>
        <v>33.333333333333336</v>
      </c>
      <c r="M46" s="105">
        <f t="shared" si="8"/>
        <v>26.666666666666668</v>
      </c>
    </row>
    <row r="47" spans="1:13" ht="14.5" customHeight="1">
      <c r="A47" s="39" t="s">
        <v>18</v>
      </c>
      <c r="B47" s="11">
        <f>SUM(C47:G47)</f>
        <v>877</v>
      </c>
      <c r="C47" s="17">
        <v>61</v>
      </c>
      <c r="D47" s="17">
        <v>178</v>
      </c>
      <c r="E47" s="17">
        <v>131</v>
      </c>
      <c r="F47" s="17">
        <v>268</v>
      </c>
      <c r="G47" s="17">
        <v>239</v>
      </c>
      <c r="H47" s="11">
        <f t="shared" si="10"/>
        <v>100</v>
      </c>
      <c r="I47" s="104">
        <f t="shared" si="8"/>
        <v>6.9555302166476629</v>
      </c>
      <c r="J47" s="104">
        <f t="shared" si="8"/>
        <v>20.296465222348917</v>
      </c>
      <c r="K47" s="104">
        <f t="shared" si="8"/>
        <v>14.937286202964652</v>
      </c>
      <c r="L47" s="104">
        <f t="shared" si="8"/>
        <v>30.558722919042189</v>
      </c>
      <c r="M47" s="104">
        <f t="shared" si="8"/>
        <v>27.25199543899658</v>
      </c>
    </row>
    <row r="48" spans="1:13" ht="14.5" customHeight="1">
      <c r="A48" s="23"/>
      <c r="B48" s="271" t="s">
        <v>42</v>
      </c>
      <c r="C48" s="271"/>
      <c r="D48" s="271"/>
      <c r="E48" s="271"/>
      <c r="F48" s="271"/>
      <c r="G48" s="271"/>
      <c r="H48" s="271" t="s">
        <v>42</v>
      </c>
      <c r="I48" s="271"/>
      <c r="J48" s="271"/>
      <c r="K48" s="271"/>
      <c r="L48" s="271"/>
      <c r="M48" s="271"/>
    </row>
    <row r="49" spans="1:14" ht="14.5" customHeight="1">
      <c r="A49" s="21" t="s">
        <v>30</v>
      </c>
      <c r="B49" s="35">
        <f>B29-B9</f>
        <v>3545</v>
      </c>
      <c r="C49" s="35">
        <f t="shared" ref="C49:G49" si="14">C29-C9</f>
        <v>436</v>
      </c>
      <c r="D49" s="35">
        <f t="shared" si="14"/>
        <v>1065</v>
      </c>
      <c r="E49" s="35">
        <f t="shared" si="14"/>
        <v>625</v>
      </c>
      <c r="F49" s="35">
        <f t="shared" si="14"/>
        <v>304</v>
      </c>
      <c r="G49" s="35">
        <f t="shared" si="14"/>
        <v>1115</v>
      </c>
      <c r="H49" s="160" t="s">
        <v>140</v>
      </c>
      <c r="I49" s="37">
        <f t="shared" ref="I49:M64" si="15">I29-I9</f>
        <v>-2.7401811168775936E-2</v>
      </c>
      <c r="J49" s="37">
        <f t="shared" si="15"/>
        <v>1.6232689269214013</v>
      </c>
      <c r="K49" s="37">
        <f t="shared" si="15"/>
        <v>-1.5432340081958493</v>
      </c>
      <c r="L49" s="37">
        <f t="shared" si="15"/>
        <v>-4.5504334641574999</v>
      </c>
      <c r="M49" s="37">
        <f t="shared" si="15"/>
        <v>4.4978003566007203</v>
      </c>
    </row>
    <row r="50" spans="1:14" ht="14.5" customHeight="1">
      <c r="A50" s="18" t="s">
        <v>19</v>
      </c>
      <c r="B50" s="36">
        <f t="shared" ref="B50:G65" si="16">B30-B10</f>
        <v>2765</v>
      </c>
      <c r="C50" s="36">
        <f t="shared" si="16"/>
        <v>443</v>
      </c>
      <c r="D50" s="36">
        <f t="shared" si="16"/>
        <v>569</v>
      </c>
      <c r="E50" s="36">
        <f t="shared" si="16"/>
        <v>686</v>
      </c>
      <c r="F50" s="36">
        <f t="shared" si="16"/>
        <v>382</v>
      </c>
      <c r="G50" s="36">
        <f t="shared" si="16"/>
        <v>685</v>
      </c>
      <c r="H50" s="36" t="s">
        <v>140</v>
      </c>
      <c r="I50" s="38">
        <f t="shared" si="15"/>
        <v>0.47949255331598906</v>
      </c>
      <c r="J50" s="38">
        <f t="shared" si="15"/>
        <v>-1.5747067754782478</v>
      </c>
      <c r="K50" s="38">
        <f t="shared" si="15"/>
        <v>-0.29981443976498312</v>
      </c>
      <c r="L50" s="38">
        <f t="shared" si="15"/>
        <v>-2.8548219853360912</v>
      </c>
      <c r="M50" s="38">
        <f t="shared" si="15"/>
        <v>4.2498506472633322</v>
      </c>
    </row>
    <row r="51" spans="1:14" ht="14.5" customHeight="1">
      <c r="A51" s="39" t="s">
        <v>3</v>
      </c>
      <c r="B51" s="65">
        <f t="shared" si="16"/>
        <v>228</v>
      </c>
      <c r="C51" s="65">
        <f t="shared" si="16"/>
        <v>28</v>
      </c>
      <c r="D51" s="65">
        <f t="shared" si="16"/>
        <v>43</v>
      </c>
      <c r="E51" s="65">
        <f t="shared" si="16"/>
        <v>53</v>
      </c>
      <c r="F51" s="65">
        <f t="shared" si="16"/>
        <v>29</v>
      </c>
      <c r="G51" s="65">
        <f t="shared" si="16"/>
        <v>75</v>
      </c>
      <c r="H51" s="110" t="s">
        <v>140</v>
      </c>
      <c r="I51" s="87">
        <f t="shared" si="15"/>
        <v>0.79564879564879654</v>
      </c>
      <c r="J51" s="87">
        <f t="shared" si="15"/>
        <v>-1.6641629974963337</v>
      </c>
      <c r="K51" s="87">
        <f t="shared" si="15"/>
        <v>-1.2656479323145966</v>
      </c>
      <c r="L51" s="87">
        <f t="shared" si="15"/>
        <v>-3.1249244582577909</v>
      </c>
      <c r="M51" s="87">
        <f t="shared" si="15"/>
        <v>5.2590865924199264</v>
      </c>
    </row>
    <row r="52" spans="1:14" ht="14.5" customHeight="1">
      <c r="A52" s="40" t="s">
        <v>4</v>
      </c>
      <c r="B52" s="66">
        <f t="shared" si="16"/>
        <v>19</v>
      </c>
      <c r="C52" s="66">
        <f t="shared" si="16"/>
        <v>2</v>
      </c>
      <c r="D52" s="66">
        <f t="shared" si="16"/>
        <v>-3</v>
      </c>
      <c r="E52" s="66">
        <f t="shared" si="16"/>
        <v>16</v>
      </c>
      <c r="F52" s="66">
        <f t="shared" si="16"/>
        <v>-4</v>
      </c>
      <c r="G52" s="66">
        <f t="shared" si="16"/>
        <v>8</v>
      </c>
      <c r="H52" s="66" t="s">
        <v>140</v>
      </c>
      <c r="I52" s="86">
        <f t="shared" si="15"/>
        <v>-9.5271089554824329E-2</v>
      </c>
      <c r="J52" s="86">
        <f t="shared" si="15"/>
        <v>-1.6868344427672319</v>
      </c>
      <c r="K52" s="86">
        <f t="shared" si="15"/>
        <v>2.2469129692410483</v>
      </c>
      <c r="L52" s="86">
        <f t="shared" si="15"/>
        <v>-1.6822977242170047</v>
      </c>
      <c r="M52" s="86">
        <f t="shared" si="15"/>
        <v>1.2174902872980145</v>
      </c>
    </row>
    <row r="53" spans="1:14" ht="14.5" customHeight="1">
      <c r="A53" s="39" t="s">
        <v>5</v>
      </c>
      <c r="B53" s="65">
        <f t="shared" si="16"/>
        <v>765</v>
      </c>
      <c r="C53" s="65">
        <f t="shared" si="16"/>
        <v>115</v>
      </c>
      <c r="D53" s="65">
        <f t="shared" si="16"/>
        <v>117</v>
      </c>
      <c r="E53" s="65">
        <f t="shared" si="16"/>
        <v>170</v>
      </c>
      <c r="F53" s="65">
        <f t="shared" si="16"/>
        <v>98</v>
      </c>
      <c r="G53" s="65">
        <f t="shared" si="16"/>
        <v>265</v>
      </c>
      <c r="H53" s="110" t="s">
        <v>140</v>
      </c>
      <c r="I53" s="87">
        <f t="shared" si="15"/>
        <v>1.0627348603837099</v>
      </c>
      <c r="J53" s="87">
        <f t="shared" si="15"/>
        <v>-1.859769831509599</v>
      </c>
      <c r="K53" s="87">
        <f t="shared" si="15"/>
        <v>-1.0401372456197144</v>
      </c>
      <c r="L53" s="87">
        <f t="shared" si="15"/>
        <v>-3.6185112266244097</v>
      </c>
      <c r="M53" s="87">
        <f t="shared" si="15"/>
        <v>5.4556834433700079</v>
      </c>
    </row>
    <row r="54" spans="1:14" ht="14.5" customHeight="1">
      <c r="A54" s="40" t="s">
        <v>6</v>
      </c>
      <c r="B54" s="66">
        <f t="shared" si="16"/>
        <v>63</v>
      </c>
      <c r="C54" s="66">
        <f t="shared" si="16"/>
        <v>15</v>
      </c>
      <c r="D54" s="66">
        <f t="shared" si="16"/>
        <v>19</v>
      </c>
      <c r="E54" s="66">
        <f t="shared" si="16"/>
        <v>5</v>
      </c>
      <c r="F54" s="66">
        <f t="shared" si="16"/>
        <v>13</v>
      </c>
      <c r="G54" s="66">
        <f t="shared" si="16"/>
        <v>11</v>
      </c>
      <c r="H54" s="66" t="s">
        <v>140</v>
      </c>
      <c r="I54" s="86">
        <f t="shared" si="15"/>
        <v>5.7012622720897621</v>
      </c>
      <c r="J54" s="86">
        <f t="shared" si="15"/>
        <v>4.3057503506311363</v>
      </c>
      <c r="K54" s="86">
        <f t="shared" si="15"/>
        <v>-8.2608695652173907</v>
      </c>
      <c r="L54" s="86">
        <f t="shared" si="15"/>
        <v>-3.9831697054698445</v>
      </c>
      <c r="M54" s="86">
        <f t="shared" si="15"/>
        <v>2.2370266479663385</v>
      </c>
    </row>
    <row r="55" spans="1:14" ht="14.5" customHeight="1">
      <c r="A55" s="39" t="s">
        <v>7</v>
      </c>
      <c r="B55" s="65">
        <f t="shared" si="16"/>
        <v>1086</v>
      </c>
      <c r="C55" s="65">
        <f t="shared" si="16"/>
        <v>184</v>
      </c>
      <c r="D55" s="65">
        <f t="shared" si="16"/>
        <v>236</v>
      </c>
      <c r="E55" s="65">
        <f t="shared" si="16"/>
        <v>308</v>
      </c>
      <c r="F55" s="65">
        <f t="shared" si="16"/>
        <v>131</v>
      </c>
      <c r="G55" s="65">
        <f t="shared" si="16"/>
        <v>227</v>
      </c>
      <c r="H55" s="110" t="s">
        <v>140</v>
      </c>
      <c r="I55" s="87">
        <f t="shared" si="15"/>
        <v>0.31300855053494736</v>
      </c>
      <c r="J55" s="87">
        <f t="shared" si="15"/>
        <v>-1.8225086167945435</v>
      </c>
      <c r="K55" s="87">
        <f t="shared" si="15"/>
        <v>0.72190867290598248</v>
      </c>
      <c r="L55" s="87">
        <f t="shared" si="15"/>
        <v>-3.1172398372362053</v>
      </c>
      <c r="M55" s="87">
        <f t="shared" si="15"/>
        <v>3.9048312305898181</v>
      </c>
    </row>
    <row r="56" spans="1:14" ht="14.5" customHeight="1">
      <c r="A56" s="40" t="s">
        <v>8</v>
      </c>
      <c r="B56" s="66">
        <f t="shared" si="16"/>
        <v>95</v>
      </c>
      <c r="C56" s="66">
        <f t="shared" si="16"/>
        <v>25</v>
      </c>
      <c r="D56" s="66">
        <f t="shared" si="16"/>
        <v>14</v>
      </c>
      <c r="E56" s="66">
        <f t="shared" si="16"/>
        <v>15</v>
      </c>
      <c r="F56" s="66">
        <f t="shared" si="16"/>
        <v>26</v>
      </c>
      <c r="G56" s="66">
        <f t="shared" si="16"/>
        <v>15</v>
      </c>
      <c r="H56" s="66" t="s">
        <v>140</v>
      </c>
      <c r="I56" s="86">
        <f t="shared" si="15"/>
        <v>3.6254180602006709</v>
      </c>
      <c r="J56" s="86">
        <f t="shared" si="15"/>
        <v>-4.3344481605351177</v>
      </c>
      <c r="K56" s="86">
        <f t="shared" si="15"/>
        <v>-2.7558528428093645</v>
      </c>
      <c r="L56" s="86">
        <f t="shared" si="15"/>
        <v>1.1371237458193981</v>
      </c>
      <c r="M56" s="86">
        <f t="shared" si="15"/>
        <v>2.3277591973244141</v>
      </c>
    </row>
    <row r="57" spans="1:14" ht="14.5" customHeight="1">
      <c r="A57" s="39" t="s">
        <v>9</v>
      </c>
      <c r="B57" s="65">
        <f t="shared" si="16"/>
        <v>9</v>
      </c>
      <c r="C57" s="65">
        <f t="shared" si="16"/>
        <v>5</v>
      </c>
      <c r="D57" s="65">
        <f t="shared" si="16"/>
        <v>10</v>
      </c>
      <c r="E57" s="65">
        <f t="shared" si="16"/>
        <v>-9</v>
      </c>
      <c r="F57" s="65" t="s">
        <v>70</v>
      </c>
      <c r="G57" s="65" t="s">
        <v>70</v>
      </c>
      <c r="H57" s="110" t="s">
        <v>140</v>
      </c>
      <c r="I57" s="87">
        <f t="shared" si="15"/>
        <v>3.9926495155362538</v>
      </c>
      <c r="J57" s="87">
        <f t="shared" si="15"/>
        <v>9.9398596725693302</v>
      </c>
      <c r="K57" s="87">
        <f t="shared" si="15"/>
        <v>-14.734380220514534</v>
      </c>
      <c r="L57" s="110" t="s">
        <v>70</v>
      </c>
      <c r="M57" s="110" t="s">
        <v>70</v>
      </c>
    </row>
    <row r="58" spans="1:14" ht="14.5" customHeight="1">
      <c r="A58" s="40" t="s">
        <v>10</v>
      </c>
      <c r="B58" s="66">
        <f t="shared" si="16"/>
        <v>70</v>
      </c>
      <c r="C58" s="66">
        <f t="shared" si="16"/>
        <v>9</v>
      </c>
      <c r="D58" s="66">
        <f t="shared" si="16"/>
        <v>20</v>
      </c>
      <c r="E58" s="66">
        <f t="shared" si="16"/>
        <v>17</v>
      </c>
      <c r="F58" s="66">
        <f t="shared" si="16"/>
        <v>17</v>
      </c>
      <c r="G58" s="66">
        <f t="shared" si="16"/>
        <v>7</v>
      </c>
      <c r="H58" s="66" t="s">
        <v>140</v>
      </c>
      <c r="I58" s="86">
        <f t="shared" si="15"/>
        <v>-7.8982597054886234</v>
      </c>
      <c r="J58" s="86">
        <f t="shared" si="15"/>
        <v>-0.70871722182849339</v>
      </c>
      <c r="K58" s="86">
        <f t="shared" si="15"/>
        <v>2.2915190172454523</v>
      </c>
      <c r="L58" s="86">
        <f t="shared" si="15"/>
        <v>4.4964170407118669</v>
      </c>
      <c r="M58" s="86">
        <f t="shared" si="15"/>
        <v>1.8190408693597915</v>
      </c>
    </row>
    <row r="59" spans="1:14" ht="14.5" customHeight="1">
      <c r="A59" s="39" t="s">
        <v>11</v>
      </c>
      <c r="B59" s="65">
        <f t="shared" si="16"/>
        <v>430</v>
      </c>
      <c r="C59" s="65">
        <f t="shared" si="16"/>
        <v>60</v>
      </c>
      <c r="D59" s="65">
        <f t="shared" si="16"/>
        <v>113</v>
      </c>
      <c r="E59" s="65">
        <f t="shared" si="16"/>
        <v>111</v>
      </c>
      <c r="F59" s="65">
        <f t="shared" si="16"/>
        <v>69</v>
      </c>
      <c r="G59" s="65">
        <f t="shared" si="16"/>
        <v>77</v>
      </c>
      <c r="H59" s="110" t="s">
        <v>140</v>
      </c>
      <c r="I59" s="87">
        <f t="shared" si="15"/>
        <v>-3.9978298727163413</v>
      </c>
      <c r="J59" s="87">
        <f t="shared" si="15"/>
        <v>-1.5190028454888349</v>
      </c>
      <c r="K59" s="87">
        <f t="shared" si="15"/>
        <v>1.5183128209153338</v>
      </c>
      <c r="L59" s="87">
        <f t="shared" si="15"/>
        <v>-0.38235986679075396</v>
      </c>
      <c r="M59" s="87">
        <f t="shared" si="15"/>
        <v>4.380879764080599</v>
      </c>
    </row>
    <row r="60" spans="1:14" ht="14.5" customHeight="1">
      <c r="A60" s="40" t="s">
        <v>12</v>
      </c>
      <c r="B60" s="66">
        <f t="shared" si="16"/>
        <v>0</v>
      </c>
      <c r="C60" s="66">
        <f t="shared" si="16"/>
        <v>0</v>
      </c>
      <c r="D60" s="66">
        <f t="shared" si="16"/>
        <v>0</v>
      </c>
      <c r="E60" s="66">
        <f t="shared" si="16"/>
        <v>0</v>
      </c>
      <c r="F60" s="66">
        <f t="shared" si="16"/>
        <v>0</v>
      </c>
      <c r="G60" s="66">
        <f t="shared" si="16"/>
        <v>0</v>
      </c>
      <c r="H60" s="66" t="s">
        <v>140</v>
      </c>
      <c r="I60" s="130" t="s">
        <v>81</v>
      </c>
      <c r="J60" s="130" t="s">
        <v>81</v>
      </c>
      <c r="K60" s="130" t="s">
        <v>81</v>
      </c>
      <c r="L60" s="130" t="s">
        <v>81</v>
      </c>
      <c r="M60" s="130" t="s">
        <v>81</v>
      </c>
      <c r="N60" s="94"/>
    </row>
    <row r="61" spans="1:14" ht="14.5" customHeight="1">
      <c r="A61" s="16" t="s">
        <v>41</v>
      </c>
      <c r="B61" s="65">
        <f t="shared" si="16"/>
        <v>780</v>
      </c>
      <c r="C61" s="65">
        <f t="shared" si="16"/>
        <v>-7</v>
      </c>
      <c r="D61" s="65">
        <f t="shared" si="16"/>
        <v>496</v>
      </c>
      <c r="E61" s="65">
        <f t="shared" si="16"/>
        <v>-61</v>
      </c>
      <c r="F61" s="65">
        <f t="shared" si="16"/>
        <v>-78</v>
      </c>
      <c r="G61" s="65">
        <f t="shared" si="16"/>
        <v>430</v>
      </c>
      <c r="H61" s="110" t="s">
        <v>140</v>
      </c>
      <c r="I61" s="87">
        <f t="shared" si="15"/>
        <v>-1.6271105291956536</v>
      </c>
      <c r="J61" s="87">
        <f t="shared" si="15"/>
        <v>8.475271455270283</v>
      </c>
      <c r="K61" s="87">
        <f t="shared" si="15"/>
        <v>-4.9010955920496286</v>
      </c>
      <c r="L61" s="87">
        <f t="shared" si="15"/>
        <v>-7.8993616892760947</v>
      </c>
      <c r="M61" s="87">
        <f t="shared" si="15"/>
        <v>5.9522963552510966</v>
      </c>
    </row>
    <row r="62" spans="1:14" ht="14.5" customHeight="1">
      <c r="A62" s="40" t="s">
        <v>13</v>
      </c>
      <c r="B62" s="66">
        <f t="shared" si="16"/>
        <v>28</v>
      </c>
      <c r="C62" s="66">
        <f t="shared" si="16"/>
        <v>3</v>
      </c>
      <c r="D62" s="66">
        <f t="shared" si="16"/>
        <v>14</v>
      </c>
      <c r="E62" s="66">
        <f t="shared" si="16"/>
        <v>8</v>
      </c>
      <c r="F62" s="19" t="s">
        <v>70</v>
      </c>
      <c r="G62" s="19" t="s">
        <v>70</v>
      </c>
      <c r="H62" s="66" t="s">
        <v>140</v>
      </c>
      <c r="I62" s="130" t="s">
        <v>81</v>
      </c>
      <c r="J62" s="130" t="s">
        <v>81</v>
      </c>
      <c r="K62" s="130" t="s">
        <v>81</v>
      </c>
      <c r="L62" s="130" t="s">
        <v>81</v>
      </c>
      <c r="M62" s="130" t="s">
        <v>81</v>
      </c>
    </row>
    <row r="63" spans="1:14" ht="14.5" customHeight="1">
      <c r="A63" s="39" t="s">
        <v>14</v>
      </c>
      <c r="B63" s="65">
        <f t="shared" si="16"/>
        <v>74</v>
      </c>
      <c r="C63" s="65">
        <f t="shared" si="16"/>
        <v>6</v>
      </c>
      <c r="D63" s="65">
        <f t="shared" si="16"/>
        <v>53</v>
      </c>
      <c r="E63" s="65">
        <f t="shared" si="16"/>
        <v>-2</v>
      </c>
      <c r="F63" s="65">
        <f t="shared" si="16"/>
        <v>-30</v>
      </c>
      <c r="G63" s="65">
        <f t="shared" si="16"/>
        <v>47</v>
      </c>
      <c r="H63" s="110" t="s">
        <v>140</v>
      </c>
      <c r="I63" s="87">
        <f t="shared" si="15"/>
        <v>0.20583170334505763</v>
      </c>
      <c r="J63" s="87">
        <f t="shared" si="15"/>
        <v>6.7763656085630686</v>
      </c>
      <c r="K63" s="87">
        <f t="shared" si="15"/>
        <v>-2.9605849830568935</v>
      </c>
      <c r="L63" s="87">
        <f t="shared" si="15"/>
        <v>-9.0992816356603434</v>
      </c>
      <c r="M63" s="87">
        <f t="shared" si="15"/>
        <v>5.0776693068091099</v>
      </c>
    </row>
    <row r="64" spans="1:14" ht="14.5" customHeight="1">
      <c r="A64" s="40" t="s">
        <v>15</v>
      </c>
      <c r="B64" s="66">
        <f t="shared" si="16"/>
        <v>278</v>
      </c>
      <c r="C64" s="66">
        <f t="shared" si="16"/>
        <v>12</v>
      </c>
      <c r="D64" s="66">
        <f t="shared" si="16"/>
        <v>117</v>
      </c>
      <c r="E64" s="66">
        <f t="shared" si="16"/>
        <v>19</v>
      </c>
      <c r="F64" s="66">
        <f t="shared" si="16"/>
        <v>23</v>
      </c>
      <c r="G64" s="66">
        <f t="shared" si="16"/>
        <v>107</v>
      </c>
      <c r="H64" s="66" t="s">
        <v>140</v>
      </c>
      <c r="I64" s="86">
        <f t="shared" si="15"/>
        <v>-0.81416706701214459</v>
      </c>
      <c r="J64" s="86">
        <f t="shared" si="15"/>
        <v>6.3296589056523533</v>
      </c>
      <c r="K64" s="86">
        <f t="shared" si="15"/>
        <v>-2.5013935522938713</v>
      </c>
      <c r="L64" s="86">
        <f t="shared" si="15"/>
        <v>-6.4785961743598648</v>
      </c>
      <c r="M64" s="86">
        <f t="shared" si="15"/>
        <v>3.4644978880135255</v>
      </c>
    </row>
    <row r="65" spans="1:13" ht="14.5" customHeight="1">
      <c r="A65" s="39" t="s">
        <v>16</v>
      </c>
      <c r="B65" s="65">
        <f t="shared" si="16"/>
        <v>254</v>
      </c>
      <c r="C65" s="65">
        <f t="shared" si="16"/>
        <v>8</v>
      </c>
      <c r="D65" s="65">
        <f t="shared" si="16"/>
        <v>182</v>
      </c>
      <c r="E65" s="65">
        <f t="shared" si="16"/>
        <v>-27</v>
      </c>
      <c r="F65" s="65">
        <f t="shared" si="16"/>
        <v>-42</v>
      </c>
      <c r="G65" s="65">
        <f t="shared" si="16"/>
        <v>133</v>
      </c>
      <c r="H65" s="110" t="s">
        <v>140</v>
      </c>
      <c r="I65" s="87">
        <f t="shared" ref="I65:M67" si="17">I45-I25</f>
        <v>-0.91572517312772117</v>
      </c>
      <c r="J65" s="87">
        <f t="shared" si="17"/>
        <v>10.111573677446993</v>
      </c>
      <c r="K65" s="87">
        <f t="shared" si="17"/>
        <v>-5.9568430070678957</v>
      </c>
      <c r="L65" s="87">
        <f t="shared" si="17"/>
        <v>-9.2425885271649904</v>
      </c>
      <c r="M65" s="87">
        <f t="shared" si="17"/>
        <v>6.0035830299136137</v>
      </c>
    </row>
    <row r="66" spans="1:13" ht="14.5" customHeight="1">
      <c r="A66" s="40" t="s">
        <v>17</v>
      </c>
      <c r="B66" s="66">
        <f>B46-B26</f>
        <v>60</v>
      </c>
      <c r="C66" s="66">
        <f t="shared" ref="C66:G66" si="18">C46-C26</f>
        <v>-2</v>
      </c>
      <c r="D66" s="66">
        <f t="shared" si="18"/>
        <v>36</v>
      </c>
      <c r="E66" s="66">
        <f t="shared" si="18"/>
        <v>-12</v>
      </c>
      <c r="F66" s="66">
        <f t="shared" si="18"/>
        <v>-10</v>
      </c>
      <c r="G66" s="66">
        <f t="shared" si="18"/>
        <v>48</v>
      </c>
      <c r="H66" s="66" t="s">
        <v>140</v>
      </c>
      <c r="I66" s="86">
        <f t="shared" si="17"/>
        <v>-1.7103448275862068</v>
      </c>
      <c r="J66" s="86">
        <f t="shared" si="17"/>
        <v>6.5471264367816087</v>
      </c>
      <c r="K66" s="86">
        <f t="shared" si="17"/>
        <v>-5.3701149425287351</v>
      </c>
      <c r="L66" s="86">
        <f t="shared" si="17"/>
        <v>-8</v>
      </c>
      <c r="M66" s="86">
        <f t="shared" si="17"/>
        <v>8.533333333333335</v>
      </c>
    </row>
    <row r="67" spans="1:13" ht="14.5" customHeight="1">
      <c r="A67" s="39" t="s">
        <v>18</v>
      </c>
      <c r="B67" s="65">
        <f t="shared" ref="B67:G67" si="19">B47-B27</f>
        <v>86</v>
      </c>
      <c r="C67" s="65">
        <f t="shared" si="19"/>
        <v>-34</v>
      </c>
      <c r="D67" s="65">
        <f t="shared" si="19"/>
        <v>94</v>
      </c>
      <c r="E67" s="65">
        <f t="shared" si="19"/>
        <v>-47</v>
      </c>
      <c r="F67" s="65">
        <f t="shared" si="19"/>
        <v>-21</v>
      </c>
      <c r="G67" s="65">
        <f t="shared" si="19"/>
        <v>94</v>
      </c>
      <c r="H67" s="110" t="s">
        <v>140</v>
      </c>
      <c r="I67" s="87">
        <f t="shared" si="17"/>
        <v>-5.054583563377621</v>
      </c>
      <c r="J67" s="87">
        <f t="shared" si="17"/>
        <v>9.6769961958002444</v>
      </c>
      <c r="K67" s="87">
        <f t="shared" si="17"/>
        <v>-7.5658743532932515</v>
      </c>
      <c r="L67" s="87">
        <f t="shared" si="17"/>
        <v>-5.9773074222978835</v>
      </c>
      <c r="M67" s="87">
        <f t="shared" si="17"/>
        <v>8.9207691431685134</v>
      </c>
    </row>
    <row r="68" spans="1:13" s="94" customFormat="1" ht="17.149999999999999" customHeight="1">
      <c r="A68" s="245" t="s">
        <v>52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s="154" customFormat="1" ht="14.5" customHeight="1">
      <c r="A69" s="244" t="s">
        <v>144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s="154" customFormat="1" ht="14.5" customHeight="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mergeCells count="16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  <mergeCell ref="A7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activeCell="J10" sqref="J10"/>
    </sheetView>
  </sheetViews>
  <sheetFormatPr baseColWidth="10" defaultColWidth="10.81640625" defaultRowHeight="11.5"/>
  <cols>
    <col min="1" max="1" width="35.453125" style="9" customWidth="1"/>
    <col min="2" max="6" width="11.54296875" style="9" customWidth="1"/>
    <col min="7" max="11" width="11.54296875" style="94" customWidth="1"/>
    <col min="12" max="12" width="11.54296875" style="9" customWidth="1"/>
    <col min="13" max="16384" width="10.81640625" style="9"/>
  </cols>
  <sheetData>
    <row r="1" spans="1:13" s="5" customFormat="1" ht="20.149999999999999" customHeight="1">
      <c r="A1" s="4" t="s">
        <v>0</v>
      </c>
      <c r="B1" s="4"/>
      <c r="G1" s="102"/>
      <c r="H1" s="102"/>
      <c r="I1" s="102"/>
      <c r="J1" s="102"/>
      <c r="K1" s="102"/>
    </row>
    <row r="2" spans="1:13" s="7" customFormat="1" ht="14.5" customHeight="1">
      <c r="A2" s="6"/>
      <c r="B2" s="6"/>
      <c r="G2" s="108"/>
      <c r="H2" s="108"/>
      <c r="I2" s="108"/>
      <c r="J2" s="108"/>
      <c r="K2" s="108"/>
    </row>
    <row r="3" spans="1:13" s="7" customFormat="1" ht="14.5" customHeight="1">
      <c r="A3" s="22" t="s">
        <v>171</v>
      </c>
      <c r="B3" s="22"/>
      <c r="G3" s="108"/>
      <c r="H3" s="108"/>
      <c r="I3" s="108"/>
      <c r="J3" s="108"/>
      <c r="K3" s="108"/>
    </row>
    <row r="4" spans="1:13" ht="14.5" customHeight="1"/>
    <row r="5" spans="1:13" s="34" customFormat="1" ht="20" customHeight="1">
      <c r="A5" s="236" t="s">
        <v>25</v>
      </c>
      <c r="B5" s="236" t="s">
        <v>20</v>
      </c>
      <c r="C5" s="239" t="s">
        <v>151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3" s="34" customFormat="1" ht="20" customHeight="1">
      <c r="A6" s="236"/>
      <c r="B6" s="236"/>
      <c r="C6" s="132" t="s">
        <v>51</v>
      </c>
      <c r="D6" s="132" t="s">
        <v>149</v>
      </c>
      <c r="E6" s="132" t="s">
        <v>150</v>
      </c>
      <c r="F6" s="132" t="s">
        <v>152</v>
      </c>
      <c r="G6" s="132" t="s">
        <v>153</v>
      </c>
      <c r="H6" s="132" t="s">
        <v>154</v>
      </c>
      <c r="I6" s="132" t="s">
        <v>155</v>
      </c>
      <c r="J6" s="132" t="s">
        <v>156</v>
      </c>
      <c r="K6" s="132" t="s">
        <v>157</v>
      </c>
      <c r="L6" s="132" t="s">
        <v>158</v>
      </c>
      <c r="M6" s="132" t="s">
        <v>71</v>
      </c>
    </row>
    <row r="7" spans="1:13" ht="14.5" customHeight="1">
      <c r="A7" s="135"/>
      <c r="B7" s="288" t="s">
        <v>20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s="94" customFormat="1" ht="14.5" customHeight="1">
      <c r="A8" s="23"/>
      <c r="B8" s="282" t="s">
        <v>1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3" ht="14.5" customHeight="1">
      <c r="A9" s="41" t="s">
        <v>20</v>
      </c>
      <c r="B9" s="17">
        <f>SUM(B10:B14)</f>
        <v>549913</v>
      </c>
      <c r="C9" s="17">
        <f t="shared" ref="C9:M9" si="0">SUM(C10:C14)</f>
        <v>15027</v>
      </c>
      <c r="D9" s="17">
        <f t="shared" si="0"/>
        <v>53841</v>
      </c>
      <c r="E9" s="17">
        <f t="shared" si="0"/>
        <v>73823</v>
      </c>
      <c r="F9" s="17">
        <f t="shared" si="0"/>
        <v>58883</v>
      </c>
      <c r="G9" s="17">
        <f t="shared" si="0"/>
        <v>61455</v>
      </c>
      <c r="H9" s="17">
        <f t="shared" si="0"/>
        <v>62463</v>
      </c>
      <c r="I9" s="17">
        <f t="shared" si="0"/>
        <v>70028</v>
      </c>
      <c r="J9" s="17">
        <f t="shared" si="0"/>
        <v>67928</v>
      </c>
      <c r="K9" s="17">
        <f t="shared" si="0"/>
        <v>61951</v>
      </c>
      <c r="L9" s="17">
        <f t="shared" si="0"/>
        <v>23197</v>
      </c>
      <c r="M9" s="17">
        <f t="shared" si="0"/>
        <v>1317</v>
      </c>
    </row>
    <row r="10" spans="1:13" ht="14.5" customHeight="1">
      <c r="A10" s="18" t="s">
        <v>43</v>
      </c>
      <c r="B10" s="20">
        <f>SUM(C10:M10)</f>
        <v>29981</v>
      </c>
      <c r="C10" s="20">
        <v>10</v>
      </c>
      <c r="D10" s="20">
        <v>93</v>
      </c>
      <c r="E10" s="20">
        <v>1101</v>
      </c>
      <c r="F10" s="20">
        <v>1911</v>
      </c>
      <c r="G10" s="20">
        <v>2494</v>
      </c>
      <c r="H10" s="19">
        <v>3437</v>
      </c>
      <c r="I10" s="20">
        <v>5206</v>
      </c>
      <c r="J10" s="20">
        <v>6359</v>
      </c>
      <c r="K10" s="20">
        <v>6697</v>
      </c>
      <c r="L10" s="20">
        <v>2598</v>
      </c>
      <c r="M10" s="19">
        <v>75</v>
      </c>
    </row>
    <row r="11" spans="1:13" ht="14.5" customHeight="1">
      <c r="A11" s="16" t="s">
        <v>27</v>
      </c>
      <c r="B11" s="11">
        <f t="shared" ref="B11:B14" si="1">SUM(C11:M11)</f>
        <v>215919</v>
      </c>
      <c r="C11" s="11">
        <v>144</v>
      </c>
      <c r="D11" s="17">
        <v>12840</v>
      </c>
      <c r="E11" s="17">
        <v>31737</v>
      </c>
      <c r="F11" s="17">
        <v>23195</v>
      </c>
      <c r="G11" s="17">
        <v>22509</v>
      </c>
      <c r="H11" s="17">
        <v>25344</v>
      </c>
      <c r="I11" s="17">
        <v>31398</v>
      </c>
      <c r="J11" s="17">
        <v>31137</v>
      </c>
      <c r="K11" s="17">
        <v>27861</v>
      </c>
      <c r="L11" s="17">
        <v>9537</v>
      </c>
      <c r="M11" s="17">
        <v>217</v>
      </c>
    </row>
    <row r="12" spans="1:13" ht="14.5" customHeight="1">
      <c r="A12" s="18" t="s">
        <v>45</v>
      </c>
      <c r="B12" s="20">
        <f t="shared" si="1"/>
        <v>213927</v>
      </c>
      <c r="C12" s="20">
        <v>10368</v>
      </c>
      <c r="D12" s="19">
        <v>32528</v>
      </c>
      <c r="E12" s="19">
        <v>29726</v>
      </c>
      <c r="F12" s="19">
        <v>23615</v>
      </c>
      <c r="G12" s="19">
        <v>25910</v>
      </c>
      <c r="H12" s="19">
        <v>23565</v>
      </c>
      <c r="I12" s="19">
        <v>22330</v>
      </c>
      <c r="J12" s="19">
        <v>19871</v>
      </c>
      <c r="K12" s="19">
        <v>18450</v>
      </c>
      <c r="L12" s="19">
        <v>7073</v>
      </c>
      <c r="M12" s="19">
        <v>491</v>
      </c>
    </row>
    <row r="13" spans="1:13" ht="14.5" customHeight="1">
      <c r="A13" s="16" t="s">
        <v>46</v>
      </c>
      <c r="B13" s="11">
        <f t="shared" si="1"/>
        <v>21586</v>
      </c>
      <c r="C13" s="11">
        <v>182</v>
      </c>
      <c r="D13" s="17">
        <v>1131</v>
      </c>
      <c r="E13" s="17">
        <v>2715</v>
      </c>
      <c r="F13" s="17">
        <v>2692</v>
      </c>
      <c r="G13" s="17">
        <v>2948</v>
      </c>
      <c r="H13" s="17">
        <v>2831</v>
      </c>
      <c r="I13" s="17">
        <v>3210</v>
      </c>
      <c r="J13" s="17">
        <v>2941</v>
      </c>
      <c r="K13" s="17">
        <v>2160</v>
      </c>
      <c r="L13" s="17">
        <v>700</v>
      </c>
      <c r="M13" s="17">
        <v>76</v>
      </c>
    </row>
    <row r="14" spans="1:13" ht="14.5" customHeight="1">
      <c r="A14" s="18" t="s">
        <v>29</v>
      </c>
      <c r="B14" s="20">
        <f t="shared" si="1"/>
        <v>68500</v>
      </c>
      <c r="C14" s="20">
        <v>4323</v>
      </c>
      <c r="D14" s="19">
        <v>7249</v>
      </c>
      <c r="E14" s="19">
        <v>8544</v>
      </c>
      <c r="F14" s="19">
        <v>7470</v>
      </c>
      <c r="G14" s="19">
        <v>7594</v>
      </c>
      <c r="H14" s="19">
        <v>7286</v>
      </c>
      <c r="I14" s="19">
        <v>7884</v>
      </c>
      <c r="J14" s="19">
        <v>7620</v>
      </c>
      <c r="K14" s="19">
        <v>6783</v>
      </c>
      <c r="L14" s="19">
        <v>3289</v>
      </c>
      <c r="M14" s="19">
        <v>458</v>
      </c>
    </row>
    <row r="15" spans="1:13" s="94" customFormat="1" ht="14.5" customHeight="1">
      <c r="A15" s="23"/>
      <c r="B15" s="282" t="s">
        <v>66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3" s="94" customFormat="1" ht="14.5" customHeight="1">
      <c r="A16" s="41" t="s">
        <v>20</v>
      </c>
      <c r="B16" s="17">
        <f t="shared" ref="B16:M16" si="2">B9*100/$B9</f>
        <v>100</v>
      </c>
      <c r="C16" s="129">
        <f t="shared" si="2"/>
        <v>2.7326140680434907</v>
      </c>
      <c r="D16" s="129">
        <f t="shared" si="2"/>
        <v>9.7908214572123224</v>
      </c>
      <c r="E16" s="129">
        <f t="shared" si="2"/>
        <v>13.424487146148573</v>
      </c>
      <c r="F16" s="129">
        <f t="shared" si="2"/>
        <v>10.707693762467882</v>
      </c>
      <c r="G16" s="129">
        <f t="shared" si="2"/>
        <v>11.175404109377302</v>
      </c>
      <c r="H16" s="129">
        <f t="shared" si="2"/>
        <v>11.358705831649734</v>
      </c>
      <c r="I16" s="129">
        <f t="shared" si="2"/>
        <v>12.734377983426469</v>
      </c>
      <c r="J16" s="129">
        <f t="shared" si="2"/>
        <v>12.352499395358903</v>
      </c>
      <c r="K16" s="129">
        <f t="shared" si="2"/>
        <v>11.265600194939926</v>
      </c>
      <c r="L16" s="129">
        <f t="shared" si="2"/>
        <v>4.2183036225730248</v>
      </c>
      <c r="M16" s="129">
        <f t="shared" si="2"/>
        <v>0.2394924288023742</v>
      </c>
    </row>
    <row r="17" spans="1:13" s="94" customFormat="1" ht="14.5" customHeight="1">
      <c r="A17" s="18" t="s">
        <v>43</v>
      </c>
      <c r="B17" s="20">
        <f t="shared" ref="B17:M17" si="3">B10*100/$B10</f>
        <v>100</v>
      </c>
      <c r="C17" s="128">
        <f t="shared" si="3"/>
        <v>3.3354457823288081E-2</v>
      </c>
      <c r="D17" s="128">
        <f t="shared" si="3"/>
        <v>0.31019645775657917</v>
      </c>
      <c r="E17" s="128">
        <f t="shared" si="3"/>
        <v>3.6723258063440181</v>
      </c>
      <c r="F17" s="128">
        <f t="shared" si="3"/>
        <v>6.3740368900303528</v>
      </c>
      <c r="G17" s="128">
        <f t="shared" si="3"/>
        <v>8.3186017811280486</v>
      </c>
      <c r="H17" s="127">
        <f t="shared" si="3"/>
        <v>11.463927153864114</v>
      </c>
      <c r="I17" s="128">
        <f t="shared" si="3"/>
        <v>17.364330742803777</v>
      </c>
      <c r="J17" s="128">
        <f t="shared" si="3"/>
        <v>21.21009972982889</v>
      </c>
      <c r="K17" s="128">
        <f t="shared" si="3"/>
        <v>22.337480404256027</v>
      </c>
      <c r="L17" s="128">
        <f t="shared" si="3"/>
        <v>8.6654881424902435</v>
      </c>
      <c r="M17" s="127">
        <f t="shared" si="3"/>
        <v>0.25015843367466062</v>
      </c>
    </row>
    <row r="18" spans="1:13" s="94" customFormat="1" ht="14.5" customHeight="1">
      <c r="A18" s="109" t="s">
        <v>27</v>
      </c>
      <c r="B18" s="11">
        <f t="shared" ref="B18:M18" si="4">B11*100/$B11</f>
        <v>100</v>
      </c>
      <c r="C18" s="126">
        <f t="shared" si="4"/>
        <v>6.6691676045183612E-2</v>
      </c>
      <c r="D18" s="129">
        <f t="shared" si="4"/>
        <v>5.9466744473622049</v>
      </c>
      <c r="E18" s="129">
        <f t="shared" si="4"/>
        <v>14.698567518374945</v>
      </c>
      <c r="F18" s="129">
        <f t="shared" si="4"/>
        <v>10.74245434630579</v>
      </c>
      <c r="G18" s="129">
        <f t="shared" si="4"/>
        <v>10.424742611812762</v>
      </c>
      <c r="H18" s="129">
        <f t="shared" si="4"/>
        <v>11.737734983952315</v>
      </c>
      <c r="I18" s="129">
        <f t="shared" si="4"/>
        <v>14.541564197685243</v>
      </c>
      <c r="J18" s="129">
        <f t="shared" si="4"/>
        <v>14.420685534853348</v>
      </c>
      <c r="K18" s="129">
        <f t="shared" si="4"/>
        <v>12.90344990482542</v>
      </c>
      <c r="L18" s="129">
        <f t="shared" si="4"/>
        <v>4.4169341280758063</v>
      </c>
      <c r="M18" s="129">
        <f t="shared" si="4"/>
        <v>0.10050065070697808</v>
      </c>
    </row>
    <row r="19" spans="1:13" s="94" customFormat="1" ht="14.5" customHeight="1">
      <c r="A19" s="18" t="s">
        <v>45</v>
      </c>
      <c r="B19" s="20">
        <f t="shared" ref="B19:M19" si="5">B12*100/$B12</f>
        <v>100</v>
      </c>
      <c r="C19" s="128">
        <f t="shared" si="5"/>
        <v>4.8465130628672402</v>
      </c>
      <c r="D19" s="127">
        <f t="shared" si="5"/>
        <v>15.205186816063424</v>
      </c>
      <c r="E19" s="127">
        <f t="shared" si="5"/>
        <v>13.895394223263075</v>
      </c>
      <c r="F19" s="127">
        <f t="shared" si="5"/>
        <v>11.038812305132124</v>
      </c>
      <c r="G19" s="127">
        <f t="shared" si="5"/>
        <v>12.111608165402217</v>
      </c>
      <c r="H19" s="127">
        <f t="shared" si="5"/>
        <v>11.01543984630271</v>
      </c>
      <c r="I19" s="127">
        <f t="shared" si="5"/>
        <v>10.438140113216191</v>
      </c>
      <c r="J19" s="127">
        <f t="shared" si="5"/>
        <v>9.2886825879856207</v>
      </c>
      <c r="K19" s="127">
        <f t="shared" si="5"/>
        <v>8.6244373080536825</v>
      </c>
      <c r="L19" s="127">
        <f t="shared" si="5"/>
        <v>3.3062680260088722</v>
      </c>
      <c r="M19" s="127">
        <f t="shared" si="5"/>
        <v>0.22951754570484323</v>
      </c>
    </row>
    <row r="20" spans="1:13" s="94" customFormat="1" ht="14.5" customHeight="1">
      <c r="A20" s="109" t="s">
        <v>46</v>
      </c>
      <c r="B20" s="11">
        <f t="shared" ref="B20:M20" si="6">B13*100/$B13</f>
        <v>100</v>
      </c>
      <c r="C20" s="126">
        <f t="shared" si="6"/>
        <v>0.84313907162049473</v>
      </c>
      <c r="D20" s="129">
        <f t="shared" si="6"/>
        <v>5.2395070879273602</v>
      </c>
      <c r="E20" s="129">
        <f t="shared" si="6"/>
        <v>12.577596590382655</v>
      </c>
      <c r="F20" s="129">
        <f t="shared" si="6"/>
        <v>12.471046048364681</v>
      </c>
      <c r="G20" s="129">
        <f t="shared" si="6"/>
        <v>13.656999907347355</v>
      </c>
      <c r="H20" s="129">
        <f t="shared" si="6"/>
        <v>13.11498193273418</v>
      </c>
      <c r="I20" s="129">
        <f t="shared" si="6"/>
        <v>14.870749559899934</v>
      </c>
      <c r="J20" s="129">
        <f t="shared" si="6"/>
        <v>13.624571481515797</v>
      </c>
      <c r="K20" s="129">
        <f t="shared" si="6"/>
        <v>10.006485685166311</v>
      </c>
      <c r="L20" s="129">
        <f t="shared" si="6"/>
        <v>3.242842583155749</v>
      </c>
      <c r="M20" s="129">
        <f t="shared" si="6"/>
        <v>0.3520800518854813</v>
      </c>
    </row>
    <row r="21" spans="1:13" s="94" customFormat="1" ht="14.5" customHeight="1">
      <c r="A21" s="18" t="s">
        <v>29</v>
      </c>
      <c r="B21" s="20">
        <f t="shared" ref="B21:M21" si="7">B14*100/$B14</f>
        <v>100</v>
      </c>
      <c r="C21" s="128">
        <f t="shared" si="7"/>
        <v>6.3109489051094894</v>
      </c>
      <c r="D21" s="127">
        <f t="shared" si="7"/>
        <v>10.582481751824817</v>
      </c>
      <c r="E21" s="127">
        <f t="shared" si="7"/>
        <v>12.472992700729927</v>
      </c>
      <c r="F21" s="127">
        <f t="shared" si="7"/>
        <v>10.905109489051094</v>
      </c>
      <c r="G21" s="127">
        <f t="shared" si="7"/>
        <v>11.086131386861314</v>
      </c>
      <c r="H21" s="127">
        <f t="shared" si="7"/>
        <v>10.636496350364963</v>
      </c>
      <c r="I21" s="127">
        <f t="shared" si="7"/>
        <v>11.50948905109489</v>
      </c>
      <c r="J21" s="127">
        <f t="shared" si="7"/>
        <v>11.124087591240876</v>
      </c>
      <c r="K21" s="127">
        <f t="shared" si="7"/>
        <v>9.9021897810218977</v>
      </c>
      <c r="L21" s="127">
        <f t="shared" si="7"/>
        <v>4.801459854014599</v>
      </c>
      <c r="M21" s="127">
        <f t="shared" si="7"/>
        <v>0.66861313868613137</v>
      </c>
    </row>
    <row r="22" spans="1:13" ht="14.5" customHeight="1">
      <c r="A22" s="23"/>
      <c r="B22" s="281" t="s">
        <v>21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s="94" customFormat="1" ht="14.5" customHeight="1">
      <c r="A23" s="23"/>
      <c r="B23" s="282" t="s">
        <v>1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</row>
    <row r="24" spans="1:13" ht="14.5" customHeight="1">
      <c r="A24" s="41" t="s">
        <v>20</v>
      </c>
      <c r="B24" s="17">
        <f>SUM(B25:B29)</f>
        <v>187413</v>
      </c>
      <c r="C24" s="17">
        <f t="shared" ref="C24" si="8">SUM(C25:C29)</f>
        <v>4176</v>
      </c>
      <c r="D24" s="17">
        <f t="shared" ref="D24" si="9">SUM(D25:D29)</f>
        <v>17615</v>
      </c>
      <c r="E24" s="17">
        <f t="shared" ref="E24" si="10">SUM(E25:E29)</f>
        <v>23509</v>
      </c>
      <c r="F24" s="17">
        <f t="shared" ref="F24:H24" si="11">SUM(F25:F29)</f>
        <v>18822</v>
      </c>
      <c r="G24" s="17">
        <f t="shared" si="11"/>
        <v>20190</v>
      </c>
      <c r="H24" s="17">
        <f t="shared" si="11"/>
        <v>21276</v>
      </c>
      <c r="I24" s="17">
        <f t="shared" ref="I24:J24" si="12">SUM(I25:I29)</f>
        <v>25241</v>
      </c>
      <c r="J24" s="17">
        <f t="shared" si="12"/>
        <v>25022</v>
      </c>
      <c r="K24" s="17">
        <f t="shared" ref="K24" si="13">SUM(K25:K29)</f>
        <v>23362</v>
      </c>
      <c r="L24" s="17">
        <f t="shared" ref="L24:M24" si="14">SUM(L25:L29)</f>
        <v>7919</v>
      </c>
      <c r="M24" s="17">
        <f t="shared" si="14"/>
        <v>281</v>
      </c>
    </row>
    <row r="25" spans="1:13" ht="14.5" customHeight="1">
      <c r="A25" s="18" t="s">
        <v>43</v>
      </c>
      <c r="B25" s="20">
        <f>SUM(C25:M25)</f>
        <v>9814</v>
      </c>
      <c r="C25" s="20">
        <v>5</v>
      </c>
      <c r="D25" s="20">
        <v>30</v>
      </c>
      <c r="E25" s="20">
        <v>290</v>
      </c>
      <c r="F25" s="20">
        <v>439</v>
      </c>
      <c r="G25" s="20">
        <v>669</v>
      </c>
      <c r="H25" s="19">
        <v>1003</v>
      </c>
      <c r="I25" s="20">
        <v>1719</v>
      </c>
      <c r="J25" s="20">
        <v>2253</v>
      </c>
      <c r="K25" s="20">
        <v>2478</v>
      </c>
      <c r="L25" s="20">
        <v>914</v>
      </c>
      <c r="M25" s="19">
        <v>14</v>
      </c>
    </row>
    <row r="26" spans="1:13" ht="14.5" customHeight="1">
      <c r="A26" s="16" t="s">
        <v>27</v>
      </c>
      <c r="B26" s="11">
        <f>SUM(C26:M26)</f>
        <v>78243</v>
      </c>
      <c r="C26" s="11">
        <v>51</v>
      </c>
      <c r="D26" s="17">
        <v>4548</v>
      </c>
      <c r="E26" s="17">
        <v>10836</v>
      </c>
      <c r="F26" s="17">
        <v>7768</v>
      </c>
      <c r="G26" s="17">
        <v>7604</v>
      </c>
      <c r="H26" s="17">
        <v>9041</v>
      </c>
      <c r="I26" s="17">
        <v>11960</v>
      </c>
      <c r="J26" s="17">
        <v>11962</v>
      </c>
      <c r="K26" s="17">
        <v>11021</v>
      </c>
      <c r="L26" s="17">
        <v>3409</v>
      </c>
      <c r="M26" s="17">
        <v>43</v>
      </c>
    </row>
    <row r="27" spans="1:13" ht="14.5" customHeight="1">
      <c r="A27" s="18" t="s">
        <v>45</v>
      </c>
      <c r="B27" s="20">
        <f>SUM(C27:M27)</f>
        <v>68829</v>
      </c>
      <c r="C27" s="20">
        <v>2984</v>
      </c>
      <c r="D27" s="19">
        <v>10461</v>
      </c>
      <c r="E27" s="19">
        <v>8795</v>
      </c>
      <c r="F27" s="19">
        <v>7326</v>
      </c>
      <c r="G27" s="19">
        <v>8343</v>
      </c>
      <c r="H27" s="19">
        <v>7688</v>
      </c>
      <c r="I27" s="19">
        <v>7545</v>
      </c>
      <c r="J27" s="19">
        <v>6935</v>
      </c>
      <c r="K27" s="19">
        <v>6423</v>
      </c>
      <c r="L27" s="19">
        <v>2233</v>
      </c>
      <c r="M27" s="19">
        <v>96</v>
      </c>
    </row>
    <row r="28" spans="1:13" ht="14.5" customHeight="1">
      <c r="A28" s="16" t="s">
        <v>46</v>
      </c>
      <c r="B28" s="11">
        <f>SUM(C28:M28)</f>
        <v>5950</v>
      </c>
      <c r="C28" s="11">
        <v>43</v>
      </c>
      <c r="D28" s="17">
        <v>262</v>
      </c>
      <c r="E28" s="17">
        <v>676</v>
      </c>
      <c r="F28" s="17">
        <v>691</v>
      </c>
      <c r="G28" s="17">
        <v>792</v>
      </c>
      <c r="H28" s="17">
        <v>818</v>
      </c>
      <c r="I28" s="17">
        <v>978</v>
      </c>
      <c r="J28" s="17">
        <v>844</v>
      </c>
      <c r="K28" s="17">
        <v>628</v>
      </c>
      <c r="L28" s="17">
        <v>201</v>
      </c>
      <c r="M28" s="17">
        <v>17</v>
      </c>
    </row>
    <row r="29" spans="1:13" ht="14.5" customHeight="1">
      <c r="A29" s="18" t="s">
        <v>29</v>
      </c>
      <c r="B29" s="20">
        <f>SUM(C29:M29)</f>
        <v>24577</v>
      </c>
      <c r="C29" s="20">
        <v>1093</v>
      </c>
      <c r="D29" s="19">
        <v>2314</v>
      </c>
      <c r="E29" s="19">
        <v>2912</v>
      </c>
      <c r="F29" s="19">
        <v>2598</v>
      </c>
      <c r="G29" s="19">
        <v>2782</v>
      </c>
      <c r="H29" s="19">
        <v>2726</v>
      </c>
      <c r="I29" s="19">
        <v>3039</v>
      </c>
      <c r="J29" s="19">
        <v>3028</v>
      </c>
      <c r="K29" s="19">
        <v>2812</v>
      </c>
      <c r="L29" s="19">
        <v>1162</v>
      </c>
      <c r="M29" s="19">
        <v>111</v>
      </c>
    </row>
    <row r="30" spans="1:13" s="94" customFormat="1" ht="14.5" customHeight="1">
      <c r="A30" s="23"/>
      <c r="B30" s="282" t="s">
        <v>66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</row>
    <row r="31" spans="1:13" s="94" customFormat="1" ht="14.5" customHeight="1">
      <c r="A31" s="41" t="s">
        <v>20</v>
      </c>
      <c r="B31" s="17">
        <f t="shared" ref="B31:M31" si="15">B24*100/$B24</f>
        <v>100</v>
      </c>
      <c r="C31" s="129">
        <f t="shared" si="15"/>
        <v>2.2282339005298457</v>
      </c>
      <c r="D31" s="129">
        <f t="shared" si="15"/>
        <v>9.399027815573092</v>
      </c>
      <c r="E31" s="129">
        <f t="shared" si="15"/>
        <v>12.543953727863062</v>
      </c>
      <c r="F31" s="129">
        <f t="shared" si="15"/>
        <v>10.043059979830641</v>
      </c>
      <c r="G31" s="129">
        <f t="shared" si="15"/>
        <v>10.772998671383522</v>
      </c>
      <c r="H31" s="129">
        <f t="shared" si="15"/>
        <v>11.352467544940852</v>
      </c>
      <c r="I31" s="129">
        <f t="shared" si="15"/>
        <v>13.468115872431476</v>
      </c>
      <c r="J31" s="129">
        <f t="shared" si="15"/>
        <v>13.351261652073228</v>
      </c>
      <c r="K31" s="129">
        <f t="shared" si="15"/>
        <v>12.46551733337602</v>
      </c>
      <c r="L31" s="129">
        <f t="shared" si="15"/>
        <v>4.2254272649175881</v>
      </c>
      <c r="M31" s="129">
        <f t="shared" si="15"/>
        <v>0.14993623708067211</v>
      </c>
    </row>
    <row r="32" spans="1:13" s="94" customFormat="1" ht="14.5" customHeight="1">
      <c r="A32" s="18" t="s">
        <v>43</v>
      </c>
      <c r="B32" s="20">
        <f t="shared" ref="B32:M32" si="16">B25*100/$B25</f>
        <v>100</v>
      </c>
      <c r="C32" s="128">
        <f t="shared" si="16"/>
        <v>5.0947625840635828E-2</v>
      </c>
      <c r="D32" s="128">
        <f t="shared" si="16"/>
        <v>0.30568575504381496</v>
      </c>
      <c r="E32" s="128">
        <f t="shared" si="16"/>
        <v>2.954962298756878</v>
      </c>
      <c r="F32" s="128">
        <f t="shared" si="16"/>
        <v>4.4732015488078254</v>
      </c>
      <c r="G32" s="128">
        <f t="shared" si="16"/>
        <v>6.8167923374770734</v>
      </c>
      <c r="H32" s="127">
        <f t="shared" si="16"/>
        <v>10.220093743631546</v>
      </c>
      <c r="I32" s="128">
        <f t="shared" si="16"/>
        <v>17.515793764010596</v>
      </c>
      <c r="J32" s="128">
        <f t="shared" si="16"/>
        <v>22.957000203790503</v>
      </c>
      <c r="K32" s="128">
        <f t="shared" si="16"/>
        <v>25.249643366619114</v>
      </c>
      <c r="L32" s="128">
        <f t="shared" si="16"/>
        <v>9.3132260036682286</v>
      </c>
      <c r="M32" s="127">
        <f t="shared" si="16"/>
        <v>0.14265335235378032</v>
      </c>
    </row>
    <row r="33" spans="1:13" s="94" customFormat="1" ht="14.5" customHeight="1">
      <c r="A33" s="109" t="s">
        <v>27</v>
      </c>
      <c r="B33" s="11">
        <f t="shared" ref="B33:M33" si="17">B26*100/$B26</f>
        <v>100</v>
      </c>
      <c r="C33" s="126">
        <f t="shared" si="17"/>
        <v>6.5181549787201407E-2</v>
      </c>
      <c r="D33" s="129">
        <f t="shared" si="17"/>
        <v>5.8126605574939614</v>
      </c>
      <c r="E33" s="129">
        <f t="shared" si="17"/>
        <v>13.849162225374794</v>
      </c>
      <c r="F33" s="129">
        <f t="shared" si="17"/>
        <v>9.9280446813133452</v>
      </c>
      <c r="G33" s="129">
        <f t="shared" si="17"/>
        <v>9.7184412663113626</v>
      </c>
      <c r="H33" s="129">
        <f t="shared" si="17"/>
        <v>11.555027286786038</v>
      </c>
      <c r="I33" s="129">
        <f t="shared" si="17"/>
        <v>15.285712459900566</v>
      </c>
      <c r="J33" s="129">
        <f t="shared" si="17"/>
        <v>15.288268599107907</v>
      </c>
      <c r="K33" s="129">
        <f t="shared" si="17"/>
        <v>14.085605102053858</v>
      </c>
      <c r="L33" s="129">
        <f t="shared" si="17"/>
        <v>4.3569392789131296</v>
      </c>
      <c r="M33" s="129">
        <f t="shared" si="17"/>
        <v>5.4956992957836487E-2</v>
      </c>
    </row>
    <row r="34" spans="1:13" s="94" customFormat="1" ht="14.5" customHeight="1">
      <c r="A34" s="18" t="s">
        <v>45</v>
      </c>
      <c r="B34" s="20">
        <f t="shared" ref="B34:M34" si="18">B27*100/$B27</f>
        <v>100</v>
      </c>
      <c r="C34" s="128">
        <f t="shared" si="18"/>
        <v>4.3353818884481834</v>
      </c>
      <c r="D34" s="127">
        <f t="shared" si="18"/>
        <v>15.198535501024278</v>
      </c>
      <c r="E34" s="127">
        <f t="shared" si="18"/>
        <v>12.778044138371907</v>
      </c>
      <c r="F34" s="127">
        <f t="shared" si="18"/>
        <v>10.643769341411323</v>
      </c>
      <c r="G34" s="127">
        <f t="shared" si="18"/>
        <v>12.121344200845574</v>
      </c>
      <c r="H34" s="127">
        <f t="shared" si="18"/>
        <v>11.169710441819582</v>
      </c>
      <c r="I34" s="127">
        <f t="shared" si="18"/>
        <v>10.96194917839864</v>
      </c>
      <c r="J34" s="127">
        <f t="shared" si="18"/>
        <v>10.075694837931685</v>
      </c>
      <c r="K34" s="127">
        <f t="shared" si="18"/>
        <v>9.3318223423266353</v>
      </c>
      <c r="L34" s="127">
        <f t="shared" si="18"/>
        <v>3.2442720364962443</v>
      </c>
      <c r="M34" s="127">
        <f t="shared" si="18"/>
        <v>0.1394760929259469</v>
      </c>
    </row>
    <row r="35" spans="1:13" s="94" customFormat="1" ht="14.5" customHeight="1">
      <c r="A35" s="109" t="s">
        <v>46</v>
      </c>
      <c r="B35" s="11">
        <f t="shared" ref="B35:M35" si="19">B28*100/$B28</f>
        <v>100</v>
      </c>
      <c r="C35" s="126">
        <f t="shared" si="19"/>
        <v>0.72268907563025209</v>
      </c>
      <c r="D35" s="129">
        <f t="shared" si="19"/>
        <v>4.4033613445378155</v>
      </c>
      <c r="E35" s="129">
        <f t="shared" si="19"/>
        <v>11.361344537815127</v>
      </c>
      <c r="F35" s="129">
        <f t="shared" si="19"/>
        <v>11.61344537815126</v>
      </c>
      <c r="G35" s="129">
        <f t="shared" si="19"/>
        <v>13.3109243697479</v>
      </c>
      <c r="H35" s="129">
        <f t="shared" si="19"/>
        <v>13.747899159663865</v>
      </c>
      <c r="I35" s="129">
        <f t="shared" si="19"/>
        <v>16.436974789915965</v>
      </c>
      <c r="J35" s="129">
        <f t="shared" si="19"/>
        <v>14.184873949579831</v>
      </c>
      <c r="K35" s="129">
        <f t="shared" si="19"/>
        <v>10.554621848739496</v>
      </c>
      <c r="L35" s="129">
        <f t="shared" si="19"/>
        <v>3.3781512605042017</v>
      </c>
      <c r="M35" s="129">
        <f t="shared" si="19"/>
        <v>0.2857142857142857</v>
      </c>
    </row>
    <row r="36" spans="1:13" s="94" customFormat="1" ht="14.5" customHeight="1">
      <c r="A36" s="18" t="s">
        <v>29</v>
      </c>
      <c r="B36" s="20">
        <f t="shared" ref="B36:M36" si="20">B29*100/$B29</f>
        <v>100</v>
      </c>
      <c r="C36" s="128">
        <f t="shared" si="20"/>
        <v>4.447247426455629</v>
      </c>
      <c r="D36" s="127">
        <f t="shared" si="20"/>
        <v>9.4153069943443057</v>
      </c>
      <c r="E36" s="127">
        <f t="shared" si="20"/>
        <v>11.848476217601823</v>
      </c>
      <c r="F36" s="127">
        <f t="shared" si="20"/>
        <v>10.570858933148878</v>
      </c>
      <c r="G36" s="127">
        <f t="shared" si="20"/>
        <v>11.319526386458884</v>
      </c>
      <c r="H36" s="127">
        <f t="shared" si="20"/>
        <v>11.091671074581926</v>
      </c>
      <c r="I36" s="127">
        <f t="shared" si="20"/>
        <v>12.365219514179925</v>
      </c>
      <c r="J36" s="127">
        <f t="shared" si="20"/>
        <v>12.320462220775521</v>
      </c>
      <c r="K36" s="127">
        <f t="shared" si="20"/>
        <v>11.441591732107256</v>
      </c>
      <c r="L36" s="127">
        <f t="shared" si="20"/>
        <v>4.7279977214468811</v>
      </c>
      <c r="M36" s="127">
        <f t="shared" si="20"/>
        <v>0.45164177889897056</v>
      </c>
    </row>
    <row r="37" spans="1:13" ht="14.5" customHeight="1">
      <c r="A37" s="23"/>
      <c r="B37" s="288" t="s">
        <v>53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3" s="94" customFormat="1" ht="14.5" customHeight="1">
      <c r="A38" s="23"/>
      <c r="B38" s="282" t="s">
        <v>1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</row>
    <row r="39" spans="1:13" ht="14.5" customHeight="1">
      <c r="A39" s="41" t="s">
        <v>20</v>
      </c>
      <c r="B39" s="17">
        <f>SUM(B40:B44)</f>
        <v>86351</v>
      </c>
      <c r="C39" s="17">
        <v>2282</v>
      </c>
      <c r="D39" s="17">
        <v>7766</v>
      </c>
      <c r="E39" s="17">
        <f t="shared" ref="E39" si="21">SUM(E40:E44)</f>
        <v>10672</v>
      </c>
      <c r="F39" s="17">
        <f t="shared" ref="F39:H39" si="22">SUM(F40:F44)</f>
        <v>8790</v>
      </c>
      <c r="G39" s="17">
        <f t="shared" si="22"/>
        <v>9867</v>
      </c>
      <c r="H39" s="17">
        <f t="shared" si="22"/>
        <v>10310</v>
      </c>
      <c r="I39" s="17">
        <f t="shared" ref="I39:J39" si="23">SUM(I40:I44)</f>
        <v>11402</v>
      </c>
      <c r="J39" s="17">
        <f t="shared" si="23"/>
        <v>11141</v>
      </c>
      <c r="K39" s="17">
        <f t="shared" ref="K39" si="24">SUM(K40:K44)</f>
        <v>9998</v>
      </c>
      <c r="L39" s="17">
        <f t="shared" ref="L39:M39" si="25">SUM(L40:L44)</f>
        <v>3933</v>
      </c>
      <c r="M39" s="17">
        <f t="shared" si="25"/>
        <v>190</v>
      </c>
    </row>
    <row r="40" spans="1:13" ht="14.5" customHeight="1">
      <c r="A40" s="18" t="s">
        <v>43</v>
      </c>
      <c r="B40" s="20">
        <v>5006</v>
      </c>
      <c r="C40" s="130" t="s">
        <v>70</v>
      </c>
      <c r="D40" s="130" t="s">
        <v>70</v>
      </c>
      <c r="E40" s="20">
        <v>155</v>
      </c>
      <c r="F40" s="20">
        <v>272</v>
      </c>
      <c r="G40" s="20">
        <v>382</v>
      </c>
      <c r="H40" s="19">
        <v>541</v>
      </c>
      <c r="I40" s="20">
        <v>894</v>
      </c>
      <c r="J40" s="20">
        <v>1132</v>
      </c>
      <c r="K40" s="20">
        <v>1133</v>
      </c>
      <c r="L40" s="20">
        <v>483</v>
      </c>
      <c r="M40" s="19">
        <v>6</v>
      </c>
    </row>
    <row r="41" spans="1:13" ht="14.5" customHeight="1">
      <c r="A41" s="16" t="s">
        <v>27</v>
      </c>
      <c r="B41" s="11">
        <v>33222</v>
      </c>
      <c r="C41" s="11" t="s">
        <v>70</v>
      </c>
      <c r="D41" s="17" t="s">
        <v>70</v>
      </c>
      <c r="E41" s="17">
        <v>4420</v>
      </c>
      <c r="F41" s="17">
        <v>3366</v>
      </c>
      <c r="G41" s="17">
        <v>3654</v>
      </c>
      <c r="H41" s="17">
        <v>4200</v>
      </c>
      <c r="I41" s="17">
        <v>4990</v>
      </c>
      <c r="J41" s="17">
        <v>5012</v>
      </c>
      <c r="K41" s="17">
        <v>4278</v>
      </c>
      <c r="L41" s="17">
        <v>1521</v>
      </c>
      <c r="M41" s="17">
        <v>23</v>
      </c>
    </row>
    <row r="42" spans="1:13" ht="14.5" customHeight="1">
      <c r="A42" s="18" t="s">
        <v>45</v>
      </c>
      <c r="B42" s="20">
        <v>34775</v>
      </c>
      <c r="C42" s="20" t="s">
        <v>70</v>
      </c>
      <c r="D42" s="19" t="s">
        <v>70</v>
      </c>
      <c r="E42" s="19">
        <v>4571</v>
      </c>
      <c r="F42" s="19">
        <v>3691</v>
      </c>
      <c r="G42" s="19">
        <v>4267</v>
      </c>
      <c r="H42" s="19">
        <v>3978</v>
      </c>
      <c r="I42" s="19">
        <v>3834</v>
      </c>
      <c r="J42" s="19">
        <v>3459</v>
      </c>
      <c r="K42" s="19">
        <v>3236</v>
      </c>
      <c r="L42" s="19">
        <v>1358</v>
      </c>
      <c r="M42" s="19">
        <v>80</v>
      </c>
    </row>
    <row r="43" spans="1:13" ht="14.5" customHeight="1">
      <c r="A43" s="16" t="s">
        <v>46</v>
      </c>
      <c r="B43" s="11">
        <v>3694</v>
      </c>
      <c r="C43" s="11" t="s">
        <v>70</v>
      </c>
      <c r="D43" s="17" t="s">
        <v>70</v>
      </c>
      <c r="E43" s="17">
        <v>484</v>
      </c>
      <c r="F43" s="17">
        <v>475</v>
      </c>
      <c r="G43" s="17">
        <v>523</v>
      </c>
      <c r="H43" s="17">
        <v>519</v>
      </c>
      <c r="I43" s="17">
        <v>524</v>
      </c>
      <c r="J43" s="17">
        <v>440</v>
      </c>
      <c r="K43" s="17">
        <v>383</v>
      </c>
      <c r="L43" s="17">
        <v>104</v>
      </c>
      <c r="M43" s="17">
        <v>18</v>
      </c>
    </row>
    <row r="44" spans="1:13" ht="14.5" customHeight="1">
      <c r="A44" s="18" t="s">
        <v>29</v>
      </c>
      <c r="B44" s="20">
        <v>9654</v>
      </c>
      <c r="C44" s="20" t="s">
        <v>70</v>
      </c>
      <c r="D44" s="19" t="s">
        <v>70</v>
      </c>
      <c r="E44" s="19">
        <v>1042</v>
      </c>
      <c r="F44" s="19">
        <v>986</v>
      </c>
      <c r="G44" s="19">
        <v>1041</v>
      </c>
      <c r="H44" s="19">
        <v>1072</v>
      </c>
      <c r="I44" s="19">
        <v>1160</v>
      </c>
      <c r="J44" s="19">
        <v>1098</v>
      </c>
      <c r="K44" s="19">
        <v>968</v>
      </c>
      <c r="L44" s="19">
        <v>467</v>
      </c>
      <c r="M44" s="19">
        <v>63</v>
      </c>
    </row>
    <row r="45" spans="1:13" s="94" customFormat="1" ht="14.5" customHeight="1">
      <c r="A45" s="23"/>
      <c r="B45" s="282" t="s">
        <v>66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1:13" s="94" customFormat="1" ht="14.5" customHeight="1">
      <c r="A46" s="41" t="s">
        <v>20</v>
      </c>
      <c r="B46" s="17">
        <f t="shared" ref="B46:M46" si="26">B39*100/$B39</f>
        <v>100</v>
      </c>
      <c r="C46" s="129">
        <f t="shared" si="26"/>
        <v>2.6427024585702541</v>
      </c>
      <c r="D46" s="129">
        <f t="shared" si="26"/>
        <v>8.9935264212342645</v>
      </c>
      <c r="E46" s="129">
        <f t="shared" si="26"/>
        <v>12.358860928072634</v>
      </c>
      <c r="F46" s="129">
        <f t="shared" si="26"/>
        <v>10.17938414146912</v>
      </c>
      <c r="G46" s="129">
        <f t="shared" si="26"/>
        <v>11.426619263239569</v>
      </c>
      <c r="H46" s="129">
        <f t="shared" si="26"/>
        <v>11.939641694942734</v>
      </c>
      <c r="I46" s="129">
        <f t="shared" si="26"/>
        <v>13.204247779411935</v>
      </c>
      <c r="J46" s="129">
        <f t="shared" si="26"/>
        <v>12.901993028453637</v>
      </c>
      <c r="K46" s="129">
        <f>K39*100/$B39</f>
        <v>11.578325670808676</v>
      </c>
      <c r="L46" s="129">
        <f t="shared" si="26"/>
        <v>4.5546664196129747</v>
      </c>
      <c r="M46" s="129">
        <f t="shared" si="26"/>
        <v>0.2200321941842017</v>
      </c>
    </row>
    <row r="47" spans="1:13" s="94" customFormat="1" ht="14.5" customHeight="1">
      <c r="A47" s="18" t="s">
        <v>43</v>
      </c>
      <c r="B47" s="20">
        <f>B40*100/$B40</f>
        <v>100</v>
      </c>
      <c r="C47" s="130" t="s">
        <v>70</v>
      </c>
      <c r="D47" s="130" t="s">
        <v>70</v>
      </c>
      <c r="E47" s="128">
        <f t="shared" ref="E47:M47" si="27">E40*100/$B40</f>
        <v>3.0962844586496203</v>
      </c>
      <c r="F47" s="128">
        <f t="shared" si="27"/>
        <v>5.4334798242109468</v>
      </c>
      <c r="G47" s="128">
        <f t="shared" si="27"/>
        <v>7.6308429884139031</v>
      </c>
      <c r="H47" s="127">
        <f t="shared" si="27"/>
        <v>10.807031562125449</v>
      </c>
      <c r="I47" s="128">
        <f t="shared" si="27"/>
        <v>17.858569716340391</v>
      </c>
      <c r="J47" s="128">
        <f t="shared" si="27"/>
        <v>22.612864562524969</v>
      </c>
      <c r="K47" s="128">
        <f t="shared" si="27"/>
        <v>22.632840591290453</v>
      </c>
      <c r="L47" s="128">
        <f t="shared" si="27"/>
        <v>9.6484218937275266</v>
      </c>
      <c r="M47" s="127">
        <f t="shared" si="27"/>
        <v>0.11985617259288853</v>
      </c>
    </row>
    <row r="48" spans="1:13" s="94" customFormat="1" ht="14.5" customHeight="1">
      <c r="A48" s="109" t="s">
        <v>27</v>
      </c>
      <c r="B48" s="11">
        <f>B41*100/$B41</f>
        <v>100</v>
      </c>
      <c r="C48" s="17" t="s">
        <v>70</v>
      </c>
      <c r="D48" s="17" t="s">
        <v>70</v>
      </c>
      <c r="E48" s="129">
        <f t="shared" ref="E48:M48" si="28">E41*100/$B41</f>
        <v>13.304436818975377</v>
      </c>
      <c r="F48" s="129">
        <f t="shared" si="28"/>
        <v>10.131840346758173</v>
      </c>
      <c r="G48" s="129">
        <f t="shared" si="28"/>
        <v>10.99873577749684</v>
      </c>
      <c r="H48" s="129">
        <f t="shared" si="28"/>
        <v>12.642225031605562</v>
      </c>
      <c r="I48" s="129">
        <f t="shared" si="28"/>
        <v>15.020167358978989</v>
      </c>
      <c r="J48" s="129">
        <f t="shared" si="28"/>
        <v>15.086388537715971</v>
      </c>
      <c r="K48" s="129">
        <f t="shared" si="28"/>
        <v>12.877009210763951</v>
      </c>
      <c r="L48" s="129">
        <f t="shared" si="28"/>
        <v>4.5782914935885861</v>
      </c>
      <c r="M48" s="129">
        <f t="shared" si="28"/>
        <v>6.9231232315935226E-2</v>
      </c>
    </row>
    <row r="49" spans="1:13" s="94" customFormat="1" ht="14.5" customHeight="1">
      <c r="A49" s="18" t="s">
        <v>45</v>
      </c>
      <c r="B49" s="20">
        <f>B42*100/$B42</f>
        <v>100</v>
      </c>
      <c r="C49" s="19" t="s">
        <v>70</v>
      </c>
      <c r="D49" s="19" t="s">
        <v>70</v>
      </c>
      <c r="E49" s="127">
        <f t="shared" ref="E49:M49" si="29">E42*100/$B42</f>
        <v>13.14450035945363</v>
      </c>
      <c r="F49" s="127">
        <f t="shared" si="29"/>
        <v>10.613946800862688</v>
      </c>
      <c r="G49" s="127">
        <f t="shared" si="29"/>
        <v>12.270309130122214</v>
      </c>
      <c r="H49" s="127">
        <f t="shared" si="29"/>
        <v>11.439252336448599</v>
      </c>
      <c r="I49" s="127">
        <f t="shared" si="29"/>
        <v>11.025161754133716</v>
      </c>
      <c r="J49" s="127">
        <f t="shared" si="29"/>
        <v>9.946800862688713</v>
      </c>
      <c r="K49" s="127">
        <f t="shared" si="29"/>
        <v>9.3055355859094178</v>
      </c>
      <c r="L49" s="127">
        <f t="shared" si="29"/>
        <v>3.9051042415528396</v>
      </c>
      <c r="M49" s="127">
        <f t="shared" si="29"/>
        <v>0.23005032350826743</v>
      </c>
    </row>
    <row r="50" spans="1:13" s="94" customFormat="1" ht="14.5" customHeight="1">
      <c r="A50" s="109" t="s">
        <v>46</v>
      </c>
      <c r="B50" s="11">
        <f>B43*100/$B43</f>
        <v>100</v>
      </c>
      <c r="C50" s="17" t="s">
        <v>70</v>
      </c>
      <c r="D50" s="17" t="s">
        <v>70</v>
      </c>
      <c r="E50" s="129">
        <f t="shared" ref="E50:M50" si="30">E43*100/$B43</f>
        <v>13.102328099621007</v>
      </c>
      <c r="F50" s="129">
        <f t="shared" si="30"/>
        <v>12.858689767190038</v>
      </c>
      <c r="G50" s="129">
        <f t="shared" si="30"/>
        <v>14.158094206821874</v>
      </c>
      <c r="H50" s="129">
        <f t="shared" si="30"/>
        <v>14.04981050351922</v>
      </c>
      <c r="I50" s="129">
        <f t="shared" si="30"/>
        <v>14.185165132647537</v>
      </c>
      <c r="J50" s="129">
        <f t="shared" si="30"/>
        <v>11.911207363291824</v>
      </c>
      <c r="K50" s="129">
        <f t="shared" si="30"/>
        <v>10.36816459122902</v>
      </c>
      <c r="L50" s="129">
        <f t="shared" si="30"/>
        <v>2.8153762858689766</v>
      </c>
      <c r="M50" s="129">
        <f t="shared" si="30"/>
        <v>0.48727666486193827</v>
      </c>
    </row>
    <row r="51" spans="1:13" s="94" customFormat="1" ht="14.5" customHeight="1">
      <c r="A51" s="18" t="s">
        <v>29</v>
      </c>
      <c r="B51" s="20">
        <f>B44*100/$B44</f>
        <v>100</v>
      </c>
      <c r="C51" s="19" t="s">
        <v>70</v>
      </c>
      <c r="D51" s="19" t="s">
        <v>70</v>
      </c>
      <c r="E51" s="127">
        <f t="shared" ref="E51:M51" si="31">E44*100/$B44</f>
        <v>10.793453490781024</v>
      </c>
      <c r="F51" s="127">
        <f t="shared" si="31"/>
        <v>10.213383053656516</v>
      </c>
      <c r="G51" s="127">
        <f t="shared" si="31"/>
        <v>10.783095090118087</v>
      </c>
      <c r="H51" s="127">
        <f t="shared" si="31"/>
        <v>11.104205510669154</v>
      </c>
      <c r="I51" s="127">
        <f t="shared" si="31"/>
        <v>12.015744769007664</v>
      </c>
      <c r="J51" s="127">
        <f t="shared" si="31"/>
        <v>11.373523927905531</v>
      </c>
      <c r="K51" s="127">
        <f t="shared" si="31"/>
        <v>10.026931841723638</v>
      </c>
      <c r="L51" s="127">
        <f t="shared" si="31"/>
        <v>4.8373731095918791</v>
      </c>
      <c r="M51" s="127">
        <f t="shared" si="31"/>
        <v>0.65257924176507143</v>
      </c>
    </row>
    <row r="52" spans="1:13" ht="14.5" customHeight="1">
      <c r="A52" s="23"/>
      <c r="B52" s="288" t="s">
        <v>118</v>
      </c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</row>
    <row r="53" spans="1:13" s="94" customFormat="1" ht="14.5" customHeight="1">
      <c r="A53" s="23"/>
      <c r="B53" s="282" t="s">
        <v>1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1:13" ht="14.5" customHeight="1">
      <c r="A54" s="41" t="s">
        <v>20</v>
      </c>
      <c r="B54" s="17">
        <f>SUM(B55:B59)</f>
        <v>98384</v>
      </c>
      <c r="C54" s="17">
        <v>3186</v>
      </c>
      <c r="D54" s="17">
        <v>9967</v>
      </c>
      <c r="E54" s="17">
        <f t="shared" ref="E54" si="32">SUM(E55:E59)</f>
        <v>11414</v>
      </c>
      <c r="F54" s="17">
        <f t="shared" ref="F54:H54" si="33">SUM(F55:F59)</f>
        <v>9705</v>
      </c>
      <c r="G54" s="17">
        <f t="shared" si="33"/>
        <v>12134</v>
      </c>
      <c r="H54" s="17">
        <f t="shared" si="33"/>
        <v>12136</v>
      </c>
      <c r="I54" s="17">
        <f t="shared" ref="I54:J54" si="34">SUM(I55:I59)</f>
        <v>12276</v>
      </c>
      <c r="J54" s="17">
        <f t="shared" si="34"/>
        <v>11885</v>
      </c>
      <c r="K54" s="17">
        <f t="shared" ref="K54" si="35">SUM(K55:K59)</f>
        <v>11566</v>
      </c>
      <c r="L54" s="17">
        <f t="shared" ref="L54:M54" si="36">SUM(L55:L59)</f>
        <v>3896</v>
      </c>
      <c r="M54" s="17">
        <f t="shared" si="36"/>
        <v>219</v>
      </c>
    </row>
    <row r="55" spans="1:13" ht="14.5" customHeight="1">
      <c r="A55" s="18" t="s">
        <v>43</v>
      </c>
      <c r="B55" s="20">
        <v>4661</v>
      </c>
      <c r="C55" s="130" t="s">
        <v>70</v>
      </c>
      <c r="D55" s="130" t="s">
        <v>70</v>
      </c>
      <c r="E55" s="20">
        <v>154</v>
      </c>
      <c r="F55" s="20">
        <v>270</v>
      </c>
      <c r="G55" s="20">
        <v>417</v>
      </c>
      <c r="H55" s="19">
        <v>537</v>
      </c>
      <c r="I55" s="20">
        <v>774</v>
      </c>
      <c r="J55" s="20">
        <v>966</v>
      </c>
      <c r="K55" s="20">
        <v>1132</v>
      </c>
      <c r="L55" s="20">
        <v>390</v>
      </c>
      <c r="M55" s="19">
        <v>11</v>
      </c>
    </row>
    <row r="56" spans="1:13" ht="14.5" customHeight="1">
      <c r="A56" s="16" t="s">
        <v>27</v>
      </c>
      <c r="B56" s="11">
        <v>33864</v>
      </c>
      <c r="C56" s="11" t="s">
        <v>70</v>
      </c>
      <c r="D56" s="17" t="s">
        <v>70</v>
      </c>
      <c r="E56" s="17">
        <v>4856</v>
      </c>
      <c r="F56" s="17">
        <v>3514</v>
      </c>
      <c r="G56" s="17">
        <v>3782</v>
      </c>
      <c r="H56" s="17">
        <v>4132</v>
      </c>
      <c r="I56" s="17">
        <v>4775</v>
      </c>
      <c r="J56" s="17">
        <v>4732</v>
      </c>
      <c r="K56" s="17">
        <v>4427</v>
      </c>
      <c r="L56" s="17">
        <v>1345</v>
      </c>
      <c r="M56" s="17">
        <v>32</v>
      </c>
    </row>
    <row r="57" spans="1:13" ht="14.5" customHeight="1">
      <c r="A57" s="18" t="s">
        <v>45</v>
      </c>
      <c r="B57" s="20">
        <v>46727</v>
      </c>
      <c r="C57" s="20" t="s">
        <v>70</v>
      </c>
      <c r="D57" s="19" t="s">
        <v>70</v>
      </c>
      <c r="E57" s="19">
        <v>5145</v>
      </c>
      <c r="F57" s="19">
        <v>4545</v>
      </c>
      <c r="G57" s="19">
        <v>6140</v>
      </c>
      <c r="H57" s="19">
        <v>5804</v>
      </c>
      <c r="I57" s="19">
        <v>5147</v>
      </c>
      <c r="J57" s="19">
        <v>4673</v>
      </c>
      <c r="K57" s="19">
        <v>4744</v>
      </c>
      <c r="L57" s="19">
        <v>1651</v>
      </c>
      <c r="M57" s="19">
        <v>101</v>
      </c>
    </row>
    <row r="58" spans="1:13" ht="14.5" customHeight="1">
      <c r="A58" s="16" t="s">
        <v>46</v>
      </c>
      <c r="B58" s="11">
        <v>3835</v>
      </c>
      <c r="C58" s="11" t="s">
        <v>70</v>
      </c>
      <c r="D58" s="17" t="s">
        <v>70</v>
      </c>
      <c r="E58" s="17">
        <v>447</v>
      </c>
      <c r="F58" s="17">
        <v>491</v>
      </c>
      <c r="G58" s="17">
        <v>588</v>
      </c>
      <c r="H58" s="17">
        <v>541</v>
      </c>
      <c r="I58" s="17">
        <v>519</v>
      </c>
      <c r="J58" s="17">
        <v>486</v>
      </c>
      <c r="K58" s="17">
        <v>333</v>
      </c>
      <c r="L58" s="17">
        <v>100</v>
      </c>
      <c r="M58" s="17">
        <v>15</v>
      </c>
    </row>
    <row r="59" spans="1:13" ht="14.5" customHeight="1">
      <c r="A59" s="18" t="s">
        <v>29</v>
      </c>
      <c r="B59" s="20">
        <v>9297</v>
      </c>
      <c r="C59" s="20" t="s">
        <v>70</v>
      </c>
      <c r="D59" s="19" t="s">
        <v>70</v>
      </c>
      <c r="E59" s="19">
        <v>812</v>
      </c>
      <c r="F59" s="19">
        <v>885</v>
      </c>
      <c r="G59" s="19">
        <v>1207</v>
      </c>
      <c r="H59" s="19">
        <v>1122</v>
      </c>
      <c r="I59" s="19">
        <v>1061</v>
      </c>
      <c r="J59" s="19">
        <v>1028</v>
      </c>
      <c r="K59" s="19">
        <v>930</v>
      </c>
      <c r="L59" s="19">
        <v>410</v>
      </c>
      <c r="M59" s="19">
        <v>60</v>
      </c>
    </row>
    <row r="60" spans="1:13" s="94" customFormat="1" ht="14.5" customHeight="1">
      <c r="A60" s="23"/>
      <c r="B60" s="282" t="s">
        <v>66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</row>
    <row r="61" spans="1:13" s="94" customFormat="1" ht="14.5" customHeight="1">
      <c r="A61" s="41" t="s">
        <v>20</v>
      </c>
      <c r="B61" s="17">
        <f t="shared" ref="B61:M61" si="37">B54*100/$B54</f>
        <v>100</v>
      </c>
      <c r="C61" s="129">
        <f t="shared" si="37"/>
        <v>3.2383314360058546</v>
      </c>
      <c r="D61" s="129">
        <f t="shared" si="37"/>
        <v>10.130712310944869</v>
      </c>
      <c r="E61" s="129">
        <f t="shared" si="37"/>
        <v>11.601479915433403</v>
      </c>
      <c r="F61" s="129">
        <f t="shared" si="37"/>
        <v>9.8644088469669864</v>
      </c>
      <c r="G61" s="129">
        <f t="shared" si="37"/>
        <v>12.333306228655065</v>
      </c>
      <c r="H61" s="129">
        <f t="shared" si="37"/>
        <v>12.335339079525125</v>
      </c>
      <c r="I61" s="129">
        <f t="shared" si="37"/>
        <v>12.477638640429339</v>
      </c>
      <c r="J61" s="129">
        <f t="shared" si="37"/>
        <v>12.080216295332574</v>
      </c>
      <c r="K61" s="129">
        <f t="shared" si="37"/>
        <v>11.755976581557977</v>
      </c>
      <c r="L61" s="129">
        <f t="shared" si="37"/>
        <v>3.959993494877216</v>
      </c>
      <c r="M61" s="129">
        <f t="shared" si="37"/>
        <v>0.22259717027158887</v>
      </c>
    </row>
    <row r="62" spans="1:13" s="94" customFormat="1" ht="14.5" customHeight="1">
      <c r="A62" s="18" t="s">
        <v>43</v>
      </c>
      <c r="B62" s="20">
        <f>B55*100/$B55</f>
        <v>100</v>
      </c>
      <c r="C62" s="130" t="s">
        <v>70</v>
      </c>
      <c r="D62" s="130" t="s">
        <v>70</v>
      </c>
      <c r="E62" s="128">
        <f t="shared" ref="E62:M62" si="38">E55*100/$B55</f>
        <v>3.3040120145891438</v>
      </c>
      <c r="F62" s="128">
        <f t="shared" si="38"/>
        <v>5.7927483372666808</v>
      </c>
      <c r="G62" s="128">
        <f t="shared" si="38"/>
        <v>8.9465779875563189</v>
      </c>
      <c r="H62" s="127">
        <f t="shared" si="38"/>
        <v>11.521132804119288</v>
      </c>
      <c r="I62" s="128">
        <f t="shared" si="38"/>
        <v>16.605878566831151</v>
      </c>
      <c r="J62" s="128">
        <f t="shared" si="38"/>
        <v>20.725166273331904</v>
      </c>
      <c r="K62" s="128">
        <f t="shared" si="38"/>
        <v>24.286633769577342</v>
      </c>
      <c r="L62" s="128">
        <f t="shared" si="38"/>
        <v>8.367303153829651</v>
      </c>
      <c r="M62" s="127">
        <f t="shared" si="38"/>
        <v>0.23600085818493885</v>
      </c>
    </row>
    <row r="63" spans="1:13" s="94" customFormat="1" ht="14.5" customHeight="1">
      <c r="A63" s="109" t="s">
        <v>27</v>
      </c>
      <c r="B63" s="11">
        <f>B56*100/$B56</f>
        <v>100</v>
      </c>
      <c r="C63" s="17" t="s">
        <v>70</v>
      </c>
      <c r="D63" s="17" t="s">
        <v>70</v>
      </c>
      <c r="E63" s="129">
        <f t="shared" ref="E63:M63" si="39">E56*100/$B56</f>
        <v>14.33971178832979</v>
      </c>
      <c r="F63" s="129">
        <f t="shared" si="39"/>
        <v>10.376801322938814</v>
      </c>
      <c r="G63" s="129">
        <f t="shared" si="39"/>
        <v>11.168202220647295</v>
      </c>
      <c r="H63" s="129">
        <f t="shared" si="39"/>
        <v>12.201748169147177</v>
      </c>
      <c r="I63" s="129">
        <f t="shared" si="39"/>
        <v>14.100519725962675</v>
      </c>
      <c r="J63" s="129">
        <f t="shared" si="39"/>
        <v>13.973541223718403</v>
      </c>
      <c r="K63" s="129">
        <f t="shared" si="39"/>
        <v>13.072879754311364</v>
      </c>
      <c r="L63" s="129">
        <f t="shared" si="39"/>
        <v>3.9717694306638318</v>
      </c>
      <c r="M63" s="129">
        <f t="shared" si="39"/>
        <v>9.4495629577132062E-2</v>
      </c>
    </row>
    <row r="64" spans="1:13" s="94" customFormat="1" ht="14.5" customHeight="1">
      <c r="A64" s="18" t="s">
        <v>45</v>
      </c>
      <c r="B64" s="20">
        <f>B57*100/$B57</f>
        <v>100</v>
      </c>
      <c r="C64" s="19" t="s">
        <v>70</v>
      </c>
      <c r="D64" s="19" t="s">
        <v>70</v>
      </c>
      <c r="E64" s="127">
        <f t="shared" ref="E64:M64" si="40">E57*100/$B57</f>
        <v>11.01076465426841</v>
      </c>
      <c r="F64" s="127">
        <f t="shared" si="40"/>
        <v>9.7267104671817144</v>
      </c>
      <c r="G64" s="127">
        <f t="shared" si="40"/>
        <v>13.140154514520512</v>
      </c>
      <c r="H64" s="127">
        <f t="shared" si="40"/>
        <v>12.421084169751964</v>
      </c>
      <c r="I64" s="127">
        <f t="shared" si="40"/>
        <v>11.015044834892032</v>
      </c>
      <c r="J64" s="127">
        <f t="shared" si="40"/>
        <v>10.000642027093543</v>
      </c>
      <c r="K64" s="127">
        <f t="shared" si="40"/>
        <v>10.152588439232135</v>
      </c>
      <c r="L64" s="127">
        <f t="shared" si="40"/>
        <v>3.5332891048002226</v>
      </c>
      <c r="M64" s="127">
        <f t="shared" si="40"/>
        <v>0.216149121492927</v>
      </c>
    </row>
    <row r="65" spans="1:13" s="94" customFormat="1" ht="14.5" customHeight="1">
      <c r="A65" s="109" t="s">
        <v>46</v>
      </c>
      <c r="B65" s="11">
        <f>B58*100/$B58</f>
        <v>100</v>
      </c>
      <c r="C65" s="17" t="s">
        <v>70</v>
      </c>
      <c r="D65" s="17" t="s">
        <v>70</v>
      </c>
      <c r="E65" s="129">
        <f t="shared" ref="E65:M65" si="41">E58*100/$B58</f>
        <v>11.65580182529335</v>
      </c>
      <c r="F65" s="129">
        <f t="shared" si="41"/>
        <v>12.803129074315516</v>
      </c>
      <c r="G65" s="129">
        <f t="shared" si="41"/>
        <v>15.332464146023469</v>
      </c>
      <c r="H65" s="129">
        <f t="shared" si="41"/>
        <v>14.106910039113428</v>
      </c>
      <c r="I65" s="129">
        <f t="shared" si="41"/>
        <v>13.533246414602347</v>
      </c>
      <c r="J65" s="129">
        <f t="shared" si="41"/>
        <v>12.672750977835724</v>
      </c>
      <c r="K65" s="129">
        <f t="shared" si="41"/>
        <v>8.6831812255541063</v>
      </c>
      <c r="L65" s="129">
        <f t="shared" si="41"/>
        <v>2.6075619295958279</v>
      </c>
      <c r="M65" s="129">
        <f t="shared" si="41"/>
        <v>0.39113428943937417</v>
      </c>
    </row>
    <row r="66" spans="1:13" s="94" customFormat="1" ht="14.5" customHeight="1">
      <c r="A66" s="18" t="s">
        <v>29</v>
      </c>
      <c r="B66" s="20">
        <f>B59*100/$B59</f>
        <v>100</v>
      </c>
      <c r="C66" s="19" t="s">
        <v>70</v>
      </c>
      <c r="D66" s="19" t="s">
        <v>70</v>
      </c>
      <c r="E66" s="127">
        <f t="shared" ref="E66:M66" si="42">E59*100/$B59</f>
        <v>8.7340002151231584</v>
      </c>
      <c r="F66" s="127">
        <f t="shared" si="42"/>
        <v>9.5191997418522103</v>
      </c>
      <c r="G66" s="127">
        <f t="shared" si="42"/>
        <v>12.98268258578036</v>
      </c>
      <c r="H66" s="127">
        <f t="shared" si="42"/>
        <v>12.068409164246532</v>
      </c>
      <c r="I66" s="127">
        <f t="shared" si="42"/>
        <v>11.412283532322254</v>
      </c>
      <c r="J66" s="127">
        <f t="shared" si="42"/>
        <v>11.057330321609122</v>
      </c>
      <c r="K66" s="127">
        <f t="shared" si="42"/>
        <v>10.003226847370119</v>
      </c>
      <c r="L66" s="127">
        <f t="shared" si="42"/>
        <v>4.4100247391631706</v>
      </c>
      <c r="M66" s="127">
        <f t="shared" si="42"/>
        <v>0.64536947402387868</v>
      </c>
    </row>
    <row r="67" spans="1:13" ht="14.5" customHeight="1">
      <c r="A67" s="23"/>
      <c r="B67" s="288" t="s">
        <v>54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</row>
    <row r="68" spans="1:13" s="94" customFormat="1" ht="14.5" customHeight="1">
      <c r="A68" s="23"/>
      <c r="B68" s="282" t="s">
        <v>1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1:13" ht="14.5" customHeight="1">
      <c r="A69" s="41" t="s">
        <v>20</v>
      </c>
      <c r="B69" s="17">
        <f>SUM(B70:B74)</f>
        <v>28025</v>
      </c>
      <c r="C69" s="17">
        <f t="shared" ref="C69" si="43">SUM(C70:C74)</f>
        <v>858</v>
      </c>
      <c r="D69" s="17">
        <f t="shared" ref="D69" si="44">SUM(D70:D74)</f>
        <v>2808</v>
      </c>
      <c r="E69" s="17">
        <f t="shared" ref="E69" si="45">SUM(E70:E74)</f>
        <v>4033</v>
      </c>
      <c r="F69" s="17">
        <f t="shared" ref="F69:H69" si="46">SUM(F70:F74)</f>
        <v>3099</v>
      </c>
      <c r="G69" s="17">
        <f t="shared" si="46"/>
        <v>3089</v>
      </c>
      <c r="H69" s="17">
        <f t="shared" si="46"/>
        <v>3072</v>
      </c>
      <c r="I69" s="17">
        <f t="shared" ref="I69:J69" si="47">SUM(I70:I74)</f>
        <v>3372</v>
      </c>
      <c r="J69" s="17">
        <f t="shared" si="47"/>
        <v>3318</v>
      </c>
      <c r="K69" s="17">
        <f t="shared" ref="K69" si="48">SUM(K70:K74)</f>
        <v>3024</v>
      </c>
      <c r="L69" s="17">
        <f t="shared" ref="L69:M69" si="49">SUM(L70:L74)</f>
        <v>1300</v>
      </c>
      <c r="M69" s="17">
        <f t="shared" si="49"/>
        <v>52</v>
      </c>
    </row>
    <row r="70" spans="1:13" ht="14.5" customHeight="1">
      <c r="A70" s="18" t="s">
        <v>43</v>
      </c>
      <c r="B70" s="20">
        <f>SUM(C70:M70)</f>
        <v>1743</v>
      </c>
      <c r="C70" s="20">
        <v>0</v>
      </c>
      <c r="D70" s="20">
        <v>10</v>
      </c>
      <c r="E70" s="20">
        <v>80</v>
      </c>
      <c r="F70" s="20">
        <v>105</v>
      </c>
      <c r="G70" s="20">
        <v>159</v>
      </c>
      <c r="H70" s="19">
        <v>236</v>
      </c>
      <c r="I70" s="20">
        <v>312</v>
      </c>
      <c r="J70" s="20">
        <v>350</v>
      </c>
      <c r="K70" s="20">
        <v>352</v>
      </c>
      <c r="L70" s="20">
        <v>139</v>
      </c>
      <c r="M70" s="19">
        <v>0</v>
      </c>
    </row>
    <row r="71" spans="1:13" ht="14.5" customHeight="1">
      <c r="A71" s="16" t="s">
        <v>27</v>
      </c>
      <c r="B71" s="11">
        <f>SUM(C71:M71)</f>
        <v>11025</v>
      </c>
      <c r="C71" s="11">
        <v>4</v>
      </c>
      <c r="D71" s="17">
        <v>635</v>
      </c>
      <c r="E71" s="17">
        <v>1672</v>
      </c>
      <c r="F71" s="17">
        <v>1208</v>
      </c>
      <c r="G71" s="17">
        <v>1167</v>
      </c>
      <c r="H71" s="17">
        <v>1286</v>
      </c>
      <c r="I71" s="17">
        <v>1543</v>
      </c>
      <c r="J71" s="17">
        <v>1556</v>
      </c>
      <c r="K71" s="17">
        <v>1396</v>
      </c>
      <c r="L71" s="17">
        <v>552</v>
      </c>
      <c r="M71" s="17">
        <v>6</v>
      </c>
    </row>
    <row r="72" spans="1:13" ht="14.5" customHeight="1">
      <c r="A72" s="18" t="s">
        <v>45</v>
      </c>
      <c r="B72" s="20">
        <f>SUM(C72:M72)</f>
        <v>10148</v>
      </c>
      <c r="C72" s="20">
        <v>524</v>
      </c>
      <c r="D72" s="19">
        <v>1719</v>
      </c>
      <c r="E72" s="19">
        <v>1642</v>
      </c>
      <c r="F72" s="19">
        <v>1201</v>
      </c>
      <c r="G72" s="19">
        <v>1214</v>
      </c>
      <c r="H72" s="19">
        <v>1033</v>
      </c>
      <c r="I72" s="19">
        <v>922</v>
      </c>
      <c r="J72" s="19">
        <v>807</v>
      </c>
      <c r="K72" s="19">
        <v>751</v>
      </c>
      <c r="L72" s="19">
        <v>316</v>
      </c>
      <c r="M72" s="19">
        <v>19</v>
      </c>
    </row>
    <row r="73" spans="1:13" ht="14.5" customHeight="1">
      <c r="A73" s="16" t="s">
        <v>46</v>
      </c>
      <c r="B73" s="11">
        <f>SUM(C73:M73)</f>
        <v>1293</v>
      </c>
      <c r="C73" s="11">
        <v>12</v>
      </c>
      <c r="D73" s="17">
        <v>68</v>
      </c>
      <c r="E73" s="17">
        <v>158</v>
      </c>
      <c r="F73" s="17">
        <v>148</v>
      </c>
      <c r="G73" s="17">
        <v>168</v>
      </c>
      <c r="H73" s="17">
        <v>151</v>
      </c>
      <c r="I73" s="17">
        <v>196</v>
      </c>
      <c r="J73" s="17">
        <v>200</v>
      </c>
      <c r="K73" s="17">
        <v>143</v>
      </c>
      <c r="L73" s="17">
        <v>46</v>
      </c>
      <c r="M73" s="17">
        <v>3</v>
      </c>
    </row>
    <row r="74" spans="1:13" ht="14.5" customHeight="1">
      <c r="A74" s="18" t="s">
        <v>29</v>
      </c>
      <c r="B74" s="20">
        <f>SUM(C74:M74)</f>
        <v>3816</v>
      </c>
      <c r="C74" s="20">
        <v>318</v>
      </c>
      <c r="D74" s="19">
        <v>376</v>
      </c>
      <c r="E74" s="19">
        <v>481</v>
      </c>
      <c r="F74" s="19">
        <v>437</v>
      </c>
      <c r="G74" s="19">
        <v>381</v>
      </c>
      <c r="H74" s="19">
        <v>366</v>
      </c>
      <c r="I74" s="19">
        <v>399</v>
      </c>
      <c r="J74" s="19">
        <v>405</v>
      </c>
      <c r="K74" s="19">
        <v>382</v>
      </c>
      <c r="L74" s="19">
        <v>247</v>
      </c>
      <c r="M74" s="19">
        <v>24</v>
      </c>
    </row>
    <row r="75" spans="1:13" s="94" customFormat="1" ht="14.5" customHeight="1">
      <c r="A75" s="23"/>
      <c r="B75" s="282" t="s">
        <v>66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</row>
    <row r="76" spans="1:13" s="94" customFormat="1" ht="14.5" customHeight="1">
      <c r="A76" s="41" t="s">
        <v>20</v>
      </c>
      <c r="B76" s="17">
        <f t="shared" ref="B76:M76" si="50">B69*100/$B69</f>
        <v>100</v>
      </c>
      <c r="C76" s="129">
        <f t="shared" si="50"/>
        <v>3.0615521855486172</v>
      </c>
      <c r="D76" s="129">
        <f t="shared" si="50"/>
        <v>10.019625334522747</v>
      </c>
      <c r="E76" s="129">
        <f t="shared" si="50"/>
        <v>14.3907225691347</v>
      </c>
      <c r="F76" s="129">
        <f t="shared" si="50"/>
        <v>11.057983942908118</v>
      </c>
      <c r="G76" s="129">
        <f t="shared" si="50"/>
        <v>11.022301516503122</v>
      </c>
      <c r="H76" s="129">
        <f t="shared" si="50"/>
        <v>10.961641391614629</v>
      </c>
      <c r="I76" s="129">
        <f t="shared" si="50"/>
        <v>12.032114183764495</v>
      </c>
      <c r="J76" s="129">
        <f t="shared" si="50"/>
        <v>11.839429081177521</v>
      </c>
      <c r="K76" s="129">
        <f t="shared" si="50"/>
        <v>10.790365744870652</v>
      </c>
      <c r="L76" s="129">
        <f t="shared" si="50"/>
        <v>4.6387154326494198</v>
      </c>
      <c r="M76" s="129">
        <f t="shared" si="50"/>
        <v>0.1855486173059768</v>
      </c>
    </row>
    <row r="77" spans="1:13" s="94" customFormat="1" ht="14.5" customHeight="1">
      <c r="A77" s="18" t="s">
        <v>43</v>
      </c>
      <c r="B77" s="20">
        <f t="shared" ref="B77:M77" si="51">B70*100/$B70</f>
        <v>100</v>
      </c>
      <c r="C77" s="128">
        <f t="shared" si="51"/>
        <v>0</v>
      </c>
      <c r="D77" s="128">
        <f t="shared" si="51"/>
        <v>0.57372346528973039</v>
      </c>
      <c r="E77" s="128">
        <f t="shared" si="51"/>
        <v>4.5897877223178432</v>
      </c>
      <c r="F77" s="128">
        <f t="shared" si="51"/>
        <v>6.024096385542169</v>
      </c>
      <c r="G77" s="128">
        <f t="shared" si="51"/>
        <v>9.1222030981067128</v>
      </c>
      <c r="H77" s="127">
        <f t="shared" si="51"/>
        <v>13.539873780837636</v>
      </c>
      <c r="I77" s="128">
        <f t="shared" si="51"/>
        <v>17.900172117039588</v>
      </c>
      <c r="J77" s="128">
        <f t="shared" si="51"/>
        <v>20.080321285140563</v>
      </c>
      <c r="K77" s="128">
        <f t="shared" si="51"/>
        <v>20.195065978198507</v>
      </c>
      <c r="L77" s="128">
        <f t="shared" si="51"/>
        <v>7.9747561675272518</v>
      </c>
      <c r="M77" s="127">
        <f t="shared" si="51"/>
        <v>0</v>
      </c>
    </row>
    <row r="78" spans="1:13" s="94" customFormat="1" ht="14.5" customHeight="1">
      <c r="A78" s="109" t="s">
        <v>27</v>
      </c>
      <c r="B78" s="11">
        <f t="shared" ref="B78:M78" si="52">B71*100/$B71</f>
        <v>100</v>
      </c>
      <c r="C78" s="126">
        <f t="shared" si="52"/>
        <v>3.6281179138321996E-2</v>
      </c>
      <c r="D78" s="129">
        <f t="shared" si="52"/>
        <v>5.7596371882086164</v>
      </c>
      <c r="E78" s="129">
        <f t="shared" si="52"/>
        <v>15.165532879818594</v>
      </c>
      <c r="F78" s="129">
        <f t="shared" si="52"/>
        <v>10.956916099773242</v>
      </c>
      <c r="G78" s="129">
        <f t="shared" si="52"/>
        <v>10.585034013605442</v>
      </c>
      <c r="H78" s="129">
        <f t="shared" si="52"/>
        <v>11.664399092970521</v>
      </c>
      <c r="I78" s="129">
        <f t="shared" si="52"/>
        <v>13.995464852607709</v>
      </c>
      <c r="J78" s="129">
        <f t="shared" si="52"/>
        <v>14.113378684807257</v>
      </c>
      <c r="K78" s="129">
        <f t="shared" si="52"/>
        <v>12.662131519274377</v>
      </c>
      <c r="L78" s="129">
        <f t="shared" si="52"/>
        <v>5.0068027210884356</v>
      </c>
      <c r="M78" s="129">
        <f t="shared" si="52"/>
        <v>5.4421768707482991E-2</v>
      </c>
    </row>
    <row r="79" spans="1:13" s="94" customFormat="1" ht="14.5" customHeight="1">
      <c r="A79" s="18" t="s">
        <v>45</v>
      </c>
      <c r="B79" s="20">
        <f t="shared" ref="B79:M79" si="53">B72*100/$B72</f>
        <v>100</v>
      </c>
      <c r="C79" s="128">
        <f t="shared" si="53"/>
        <v>5.1635790303508085</v>
      </c>
      <c r="D79" s="127">
        <f t="shared" si="53"/>
        <v>16.939298383918015</v>
      </c>
      <c r="E79" s="127">
        <f t="shared" si="53"/>
        <v>16.18052818289318</v>
      </c>
      <c r="F79" s="127">
        <f t="shared" si="53"/>
        <v>11.834844304296412</v>
      </c>
      <c r="G79" s="127">
        <f t="shared" si="53"/>
        <v>11.962948364209696</v>
      </c>
      <c r="H79" s="127">
        <f t="shared" si="53"/>
        <v>10.179345683878596</v>
      </c>
      <c r="I79" s="127">
        <f t="shared" si="53"/>
        <v>9.0855340953882546</v>
      </c>
      <c r="J79" s="127">
        <f t="shared" si="53"/>
        <v>7.9523058730784388</v>
      </c>
      <c r="K79" s="127">
        <f t="shared" si="53"/>
        <v>7.4004729996058334</v>
      </c>
      <c r="L79" s="127">
        <f t="shared" si="53"/>
        <v>3.1139140717382734</v>
      </c>
      <c r="M79" s="127">
        <f t="shared" si="53"/>
        <v>0.18722901064249114</v>
      </c>
    </row>
    <row r="80" spans="1:13" s="94" customFormat="1" ht="14.5" customHeight="1">
      <c r="A80" s="109" t="s">
        <v>46</v>
      </c>
      <c r="B80" s="11">
        <f t="shared" ref="B80:M80" si="54">B73*100/$B73</f>
        <v>100</v>
      </c>
      <c r="C80" s="126">
        <f t="shared" si="54"/>
        <v>0.92807424593967514</v>
      </c>
      <c r="D80" s="129">
        <f t="shared" si="54"/>
        <v>5.2590873936581595</v>
      </c>
      <c r="E80" s="129">
        <f t="shared" si="54"/>
        <v>12.219644238205722</v>
      </c>
      <c r="F80" s="129">
        <f t="shared" si="54"/>
        <v>11.446249033255993</v>
      </c>
      <c r="G80" s="129">
        <f t="shared" si="54"/>
        <v>12.993039443155453</v>
      </c>
      <c r="H80" s="129">
        <f t="shared" si="54"/>
        <v>11.678267594740912</v>
      </c>
      <c r="I80" s="129">
        <f t="shared" si="54"/>
        <v>15.158546017014695</v>
      </c>
      <c r="J80" s="129">
        <f t="shared" si="54"/>
        <v>15.467904098994586</v>
      </c>
      <c r="K80" s="129">
        <f t="shared" si="54"/>
        <v>11.059551430781129</v>
      </c>
      <c r="L80" s="129">
        <f t="shared" si="54"/>
        <v>3.5576179427687546</v>
      </c>
      <c r="M80" s="129">
        <f t="shared" si="54"/>
        <v>0.23201856148491878</v>
      </c>
    </row>
    <row r="81" spans="1:13" s="94" customFormat="1" ht="14.5" customHeight="1">
      <c r="A81" s="18" t="s">
        <v>29</v>
      </c>
      <c r="B81" s="20">
        <f t="shared" ref="B81:M81" si="55">B74*100/$B74</f>
        <v>100</v>
      </c>
      <c r="C81" s="128">
        <f t="shared" si="55"/>
        <v>8.3333333333333339</v>
      </c>
      <c r="D81" s="127">
        <f t="shared" si="55"/>
        <v>9.8532494758909852</v>
      </c>
      <c r="E81" s="127">
        <f t="shared" si="55"/>
        <v>12.60482180293501</v>
      </c>
      <c r="F81" s="127">
        <f t="shared" si="55"/>
        <v>11.451781970649895</v>
      </c>
      <c r="G81" s="127">
        <f t="shared" si="55"/>
        <v>9.984276729559749</v>
      </c>
      <c r="H81" s="127">
        <f t="shared" si="55"/>
        <v>9.5911949685534594</v>
      </c>
      <c r="I81" s="127">
        <f t="shared" si="55"/>
        <v>10.455974842767295</v>
      </c>
      <c r="J81" s="127">
        <f t="shared" si="55"/>
        <v>10.613207547169811</v>
      </c>
      <c r="K81" s="127">
        <f t="shared" si="55"/>
        <v>10.010482180293501</v>
      </c>
      <c r="L81" s="127">
        <f t="shared" si="55"/>
        <v>6.4727463312368974</v>
      </c>
      <c r="M81" s="127">
        <f t="shared" si="55"/>
        <v>0.62893081761006286</v>
      </c>
    </row>
    <row r="82" spans="1:13" ht="14.5" customHeight="1">
      <c r="A82" s="23"/>
      <c r="B82" s="288" t="s">
        <v>119</v>
      </c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</row>
    <row r="83" spans="1:13" s="94" customFormat="1" ht="14.5" customHeight="1">
      <c r="A83" s="23"/>
      <c r="B83" s="282" t="s">
        <v>1</v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</row>
    <row r="84" spans="1:13" ht="14.5" customHeight="1">
      <c r="A84" s="41" t="s">
        <v>20</v>
      </c>
      <c r="B84" s="17">
        <f>SUM(B85:B89)</f>
        <v>53169</v>
      </c>
      <c r="C84" s="17">
        <v>1474</v>
      </c>
      <c r="D84" s="17">
        <v>5029</v>
      </c>
      <c r="E84" s="17">
        <f t="shared" ref="E84" si="56">SUM(E85:E89)</f>
        <v>8214</v>
      </c>
      <c r="F84" s="17">
        <f t="shared" ref="F84:H84" si="57">SUM(F85:F89)</f>
        <v>6236</v>
      </c>
      <c r="G84" s="17">
        <f t="shared" si="57"/>
        <v>5474</v>
      </c>
      <c r="H84" s="17">
        <f t="shared" si="57"/>
        <v>5606</v>
      </c>
      <c r="I84" s="17">
        <f t="shared" ref="I84:J84" si="58">SUM(I85:I89)</f>
        <v>6596</v>
      </c>
      <c r="J84" s="17">
        <f t="shared" si="58"/>
        <v>6304</v>
      </c>
      <c r="K84" s="17">
        <f t="shared" ref="K84" si="59">SUM(K85:K89)</f>
        <v>5564</v>
      </c>
      <c r="L84" s="17">
        <f t="shared" ref="L84:M84" si="60">SUM(L85:L89)</f>
        <v>2494</v>
      </c>
      <c r="M84" s="17">
        <f t="shared" si="60"/>
        <v>178</v>
      </c>
    </row>
    <row r="85" spans="1:13" ht="14.5" customHeight="1">
      <c r="A85" s="18" t="s">
        <v>43</v>
      </c>
      <c r="B85" s="20">
        <v>3469</v>
      </c>
      <c r="C85" s="130" t="s">
        <v>70</v>
      </c>
      <c r="D85" s="130" t="s">
        <v>70</v>
      </c>
      <c r="E85" s="20">
        <v>142</v>
      </c>
      <c r="F85" s="20">
        <v>247</v>
      </c>
      <c r="G85" s="20">
        <v>309</v>
      </c>
      <c r="H85" s="19">
        <v>456</v>
      </c>
      <c r="I85" s="20">
        <v>638</v>
      </c>
      <c r="J85" s="20">
        <v>691</v>
      </c>
      <c r="K85" s="20">
        <v>668</v>
      </c>
      <c r="L85" s="20">
        <v>294</v>
      </c>
      <c r="M85" s="19">
        <v>15</v>
      </c>
    </row>
    <row r="86" spans="1:13" ht="14.5" customHeight="1">
      <c r="A86" s="16" t="s">
        <v>27</v>
      </c>
      <c r="B86" s="11">
        <v>20613</v>
      </c>
      <c r="C86" s="11" t="s">
        <v>70</v>
      </c>
      <c r="D86" s="17" t="s">
        <v>70</v>
      </c>
      <c r="E86" s="17">
        <v>3199</v>
      </c>
      <c r="F86" s="17">
        <v>2375</v>
      </c>
      <c r="G86" s="17">
        <v>2083</v>
      </c>
      <c r="H86" s="17">
        <v>2272</v>
      </c>
      <c r="I86" s="17">
        <v>2972</v>
      </c>
      <c r="J86" s="17">
        <v>2960</v>
      </c>
      <c r="K86" s="17">
        <v>2575</v>
      </c>
      <c r="L86" s="17">
        <v>1049</v>
      </c>
      <c r="M86" s="17">
        <v>26</v>
      </c>
    </row>
    <row r="87" spans="1:13" ht="14.5" customHeight="1">
      <c r="A87" s="18" t="s">
        <v>45</v>
      </c>
      <c r="B87" s="20">
        <v>17112</v>
      </c>
      <c r="C87" s="20" t="s">
        <v>70</v>
      </c>
      <c r="D87" s="19" t="s">
        <v>70</v>
      </c>
      <c r="E87" s="19">
        <v>3053</v>
      </c>
      <c r="F87" s="19">
        <v>2137</v>
      </c>
      <c r="G87" s="19">
        <v>1773</v>
      </c>
      <c r="H87" s="19">
        <v>1643</v>
      </c>
      <c r="I87" s="19">
        <v>1565</v>
      </c>
      <c r="J87" s="19">
        <v>1305</v>
      </c>
      <c r="K87" s="19">
        <v>1201</v>
      </c>
      <c r="L87" s="19">
        <v>583</v>
      </c>
      <c r="M87" s="19">
        <v>53</v>
      </c>
    </row>
    <row r="88" spans="1:13" ht="14.5" customHeight="1">
      <c r="A88" s="16" t="s">
        <v>46</v>
      </c>
      <c r="B88" s="11">
        <v>3553</v>
      </c>
      <c r="C88" s="11" t="s">
        <v>70</v>
      </c>
      <c r="D88" s="17" t="s">
        <v>70</v>
      </c>
      <c r="E88" s="17">
        <v>485</v>
      </c>
      <c r="F88" s="17">
        <v>456</v>
      </c>
      <c r="G88" s="17">
        <v>456</v>
      </c>
      <c r="H88" s="17">
        <v>407</v>
      </c>
      <c r="I88" s="17">
        <v>511</v>
      </c>
      <c r="J88" s="17">
        <v>497</v>
      </c>
      <c r="K88" s="17">
        <v>368</v>
      </c>
      <c r="L88" s="17">
        <v>152</v>
      </c>
      <c r="M88" s="17">
        <v>8</v>
      </c>
    </row>
    <row r="89" spans="1:13" ht="14.5" customHeight="1">
      <c r="A89" s="18" t="s">
        <v>29</v>
      </c>
      <c r="B89" s="20">
        <v>8422</v>
      </c>
      <c r="C89" s="20" t="s">
        <v>70</v>
      </c>
      <c r="D89" s="19" t="s">
        <v>70</v>
      </c>
      <c r="E89" s="19">
        <v>1335</v>
      </c>
      <c r="F89" s="19">
        <v>1021</v>
      </c>
      <c r="G89" s="19">
        <v>853</v>
      </c>
      <c r="H89" s="19">
        <v>828</v>
      </c>
      <c r="I89" s="19">
        <v>910</v>
      </c>
      <c r="J89" s="19">
        <v>851</v>
      </c>
      <c r="K89" s="19">
        <v>752</v>
      </c>
      <c r="L89" s="19">
        <v>416</v>
      </c>
      <c r="M89" s="19">
        <v>76</v>
      </c>
    </row>
    <row r="90" spans="1:13" s="94" customFormat="1" ht="14.5" customHeight="1">
      <c r="A90" s="23"/>
      <c r="B90" s="282" t="s">
        <v>66</v>
      </c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</row>
    <row r="91" spans="1:13" s="94" customFormat="1" ht="14.5" customHeight="1">
      <c r="A91" s="41" t="s">
        <v>20</v>
      </c>
      <c r="B91" s="17">
        <f t="shared" ref="B91:M91" si="61">B84*100/$B84</f>
        <v>100</v>
      </c>
      <c r="C91" s="129">
        <f t="shared" si="61"/>
        <v>2.7722921251104968</v>
      </c>
      <c r="D91" s="129">
        <f t="shared" si="61"/>
        <v>9.458519061859354</v>
      </c>
      <c r="E91" s="129">
        <f t="shared" si="61"/>
        <v>15.448851774530272</v>
      </c>
      <c r="F91" s="129">
        <f t="shared" si="61"/>
        <v>11.728638868513608</v>
      </c>
      <c r="G91" s="129">
        <f t="shared" si="61"/>
        <v>10.295472925953092</v>
      </c>
      <c r="H91" s="129">
        <f t="shared" si="61"/>
        <v>10.543737892380898</v>
      </c>
      <c r="I91" s="129">
        <f t="shared" si="61"/>
        <v>12.405725140589441</v>
      </c>
      <c r="J91" s="129">
        <f t="shared" si="61"/>
        <v>11.856532942127931</v>
      </c>
      <c r="K91" s="129">
        <f t="shared" si="61"/>
        <v>10.464744493972052</v>
      </c>
      <c r="L91" s="129">
        <f t="shared" si="61"/>
        <v>4.6907032293253588</v>
      </c>
      <c r="M91" s="129">
        <f t="shared" si="61"/>
        <v>0.33478154563749551</v>
      </c>
    </row>
    <row r="92" spans="1:13" s="94" customFormat="1" ht="14.5" customHeight="1">
      <c r="A92" s="18" t="s">
        <v>43</v>
      </c>
      <c r="B92" s="20">
        <f>B85*100/$B85</f>
        <v>100</v>
      </c>
      <c r="C92" s="130" t="s">
        <v>70</v>
      </c>
      <c r="D92" s="130" t="s">
        <v>70</v>
      </c>
      <c r="E92" s="128">
        <f t="shared" ref="E92:M92" si="62">E85*100/$B85</f>
        <v>4.0933986739694435</v>
      </c>
      <c r="F92" s="128">
        <f t="shared" si="62"/>
        <v>7.1202075526088207</v>
      </c>
      <c r="G92" s="128">
        <f t="shared" si="62"/>
        <v>8.9074661285673109</v>
      </c>
      <c r="H92" s="127">
        <f t="shared" si="62"/>
        <v>13.144998558662438</v>
      </c>
      <c r="I92" s="128">
        <f t="shared" si="62"/>
        <v>18.391467281637361</v>
      </c>
      <c r="J92" s="128">
        <f t="shared" si="62"/>
        <v>19.919285096569617</v>
      </c>
      <c r="K92" s="128">
        <f t="shared" si="62"/>
        <v>19.256269818391466</v>
      </c>
      <c r="L92" s="128">
        <f t="shared" si="62"/>
        <v>8.4750648601902565</v>
      </c>
      <c r="M92" s="127">
        <f t="shared" si="62"/>
        <v>0.43240126837705389</v>
      </c>
    </row>
    <row r="93" spans="1:13" s="94" customFormat="1" ht="14.5" customHeight="1">
      <c r="A93" s="109" t="s">
        <v>27</v>
      </c>
      <c r="B93" s="11">
        <f>B86*100/$B86</f>
        <v>100</v>
      </c>
      <c r="C93" s="17" t="s">
        <v>70</v>
      </c>
      <c r="D93" s="17" t="s">
        <v>70</v>
      </c>
      <c r="E93" s="129">
        <f t="shared" ref="E93:M93" si="63">E86*100/$B86</f>
        <v>15.519332460097996</v>
      </c>
      <c r="F93" s="129">
        <f t="shared" si="63"/>
        <v>11.52185513996022</v>
      </c>
      <c r="G93" s="129">
        <f t="shared" si="63"/>
        <v>10.105273371173531</v>
      </c>
      <c r="H93" s="129">
        <f t="shared" si="63"/>
        <v>11.022170474942998</v>
      </c>
      <c r="I93" s="129">
        <f t="shared" si="63"/>
        <v>14.418085674089166</v>
      </c>
      <c r="J93" s="129">
        <f t="shared" si="63"/>
        <v>14.359869984960946</v>
      </c>
      <c r="K93" s="129">
        <f t="shared" si="63"/>
        <v>12.492116625430553</v>
      </c>
      <c r="L93" s="129">
        <f t="shared" si="63"/>
        <v>5.089021491291903</v>
      </c>
      <c r="M93" s="129">
        <f t="shared" si="63"/>
        <v>0.12613399311114346</v>
      </c>
    </row>
    <row r="94" spans="1:13" s="94" customFormat="1" ht="14.5" customHeight="1">
      <c r="A94" s="18" t="s">
        <v>45</v>
      </c>
      <c r="B94" s="20">
        <f>B87*100/$B87</f>
        <v>100</v>
      </c>
      <c r="C94" s="19" t="s">
        <v>70</v>
      </c>
      <c r="D94" s="19" t="s">
        <v>70</v>
      </c>
      <c r="E94" s="127">
        <f t="shared" ref="E94:M94" si="64">E87*100/$B87</f>
        <v>17.841280972417017</v>
      </c>
      <c r="F94" s="127">
        <f t="shared" si="64"/>
        <v>12.488312295465171</v>
      </c>
      <c r="G94" s="127">
        <f t="shared" si="64"/>
        <v>10.361150070126227</v>
      </c>
      <c r="H94" s="127">
        <f t="shared" si="64"/>
        <v>9.6014492753623184</v>
      </c>
      <c r="I94" s="127">
        <f t="shared" si="64"/>
        <v>9.1456287985039744</v>
      </c>
      <c r="J94" s="127">
        <f t="shared" si="64"/>
        <v>7.6262272089761574</v>
      </c>
      <c r="K94" s="127">
        <f t="shared" si="64"/>
        <v>7.0184665731650302</v>
      </c>
      <c r="L94" s="127">
        <f t="shared" si="64"/>
        <v>3.4069658719027585</v>
      </c>
      <c r="M94" s="127">
        <f t="shared" si="64"/>
        <v>0.30972417017297804</v>
      </c>
    </row>
    <row r="95" spans="1:13" s="94" customFormat="1" ht="14.5" customHeight="1">
      <c r="A95" s="109" t="s">
        <v>46</v>
      </c>
      <c r="B95" s="11">
        <f>B88*100/$B88</f>
        <v>100</v>
      </c>
      <c r="C95" s="17" t="s">
        <v>70</v>
      </c>
      <c r="D95" s="17" t="s">
        <v>70</v>
      </c>
      <c r="E95" s="129">
        <f t="shared" ref="E95:M95" si="65">E88*100/$B88</f>
        <v>13.650436251055446</v>
      </c>
      <c r="F95" s="129">
        <f t="shared" si="65"/>
        <v>12.834224598930481</v>
      </c>
      <c r="G95" s="129">
        <f t="shared" si="65"/>
        <v>12.834224598930481</v>
      </c>
      <c r="H95" s="129">
        <f t="shared" si="65"/>
        <v>11.455108359133128</v>
      </c>
      <c r="I95" s="129">
        <f t="shared" si="65"/>
        <v>14.382212215029552</v>
      </c>
      <c r="J95" s="129">
        <f t="shared" si="65"/>
        <v>13.98817900365888</v>
      </c>
      <c r="K95" s="129">
        <f t="shared" si="65"/>
        <v>10.357444413171967</v>
      </c>
      <c r="L95" s="129">
        <f t="shared" si="65"/>
        <v>4.2780748663101607</v>
      </c>
      <c r="M95" s="129">
        <f t="shared" si="65"/>
        <v>0.22516183506895582</v>
      </c>
    </row>
    <row r="96" spans="1:13" s="94" customFormat="1" ht="14.5" customHeight="1">
      <c r="A96" s="18" t="s">
        <v>29</v>
      </c>
      <c r="B96" s="20">
        <f>B89*100/$B89</f>
        <v>100</v>
      </c>
      <c r="C96" s="19" t="s">
        <v>70</v>
      </c>
      <c r="D96" s="19" t="s">
        <v>70</v>
      </c>
      <c r="E96" s="127">
        <f t="shared" ref="E96:M96" si="66">E89*100/$B89</f>
        <v>15.851341724056043</v>
      </c>
      <c r="F96" s="127">
        <f t="shared" si="66"/>
        <v>12.12301116124436</v>
      </c>
      <c r="G96" s="127">
        <f t="shared" si="66"/>
        <v>10.128235573497982</v>
      </c>
      <c r="H96" s="127">
        <f t="shared" si="66"/>
        <v>9.8313939681785794</v>
      </c>
      <c r="I96" s="127">
        <f t="shared" si="66"/>
        <v>10.805034433626217</v>
      </c>
      <c r="J96" s="127">
        <f t="shared" si="66"/>
        <v>10.10448824507243</v>
      </c>
      <c r="K96" s="127">
        <f t="shared" si="66"/>
        <v>8.9289954880075992</v>
      </c>
      <c r="L96" s="127">
        <f t="shared" si="66"/>
        <v>4.9394443125148424</v>
      </c>
      <c r="M96" s="127">
        <f t="shared" si="66"/>
        <v>0.90239848017098079</v>
      </c>
    </row>
    <row r="97" spans="1:13" ht="14.5" customHeight="1">
      <c r="A97" s="23"/>
      <c r="B97" s="281" t="s">
        <v>55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</row>
    <row r="98" spans="1:13" s="94" customFormat="1" ht="14.5" customHeight="1">
      <c r="A98" s="23"/>
      <c r="B98" s="282" t="s">
        <v>1</v>
      </c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</row>
    <row r="99" spans="1:13" ht="14.5" customHeight="1">
      <c r="A99" s="41" t="s">
        <v>20</v>
      </c>
      <c r="B99" s="17">
        <f>SUM(B100:B104)</f>
        <v>15944</v>
      </c>
      <c r="C99" s="17">
        <f t="shared" ref="C99:L99" si="67">SUM(C100:C104)</f>
        <v>367</v>
      </c>
      <c r="D99" s="17">
        <v>1617</v>
      </c>
      <c r="E99" s="17">
        <f t="shared" si="67"/>
        <v>2220</v>
      </c>
      <c r="F99" s="17">
        <f t="shared" si="67"/>
        <v>1670</v>
      </c>
      <c r="G99" s="17">
        <f t="shared" ref="G99:I99" si="68">SUM(G100:G104)</f>
        <v>1837</v>
      </c>
      <c r="H99" s="17">
        <f t="shared" si="68"/>
        <v>1837</v>
      </c>
      <c r="I99" s="17">
        <f t="shared" si="68"/>
        <v>1886</v>
      </c>
      <c r="J99" s="17">
        <f t="shared" ref="J99:K99" si="69">SUM(J100:J104)</f>
        <v>2019</v>
      </c>
      <c r="K99" s="17">
        <f t="shared" si="69"/>
        <v>1758</v>
      </c>
      <c r="L99" s="17">
        <f t="shared" si="67"/>
        <v>706</v>
      </c>
      <c r="M99" s="17">
        <v>27</v>
      </c>
    </row>
    <row r="100" spans="1:13" ht="14.5" customHeight="1">
      <c r="A100" s="18" t="s">
        <v>43</v>
      </c>
      <c r="B100" s="20">
        <v>1025</v>
      </c>
      <c r="C100" s="20">
        <v>0</v>
      </c>
      <c r="D100" s="130" t="s">
        <v>70</v>
      </c>
      <c r="E100" s="20">
        <v>30</v>
      </c>
      <c r="F100" s="20">
        <v>64</v>
      </c>
      <c r="G100" s="20">
        <v>77</v>
      </c>
      <c r="H100" s="19">
        <v>141</v>
      </c>
      <c r="I100" s="20">
        <v>189</v>
      </c>
      <c r="J100" s="20">
        <v>237</v>
      </c>
      <c r="K100" s="20">
        <v>202</v>
      </c>
      <c r="L100" s="20">
        <v>80</v>
      </c>
      <c r="M100" s="130" t="s">
        <v>70</v>
      </c>
    </row>
    <row r="101" spans="1:13" ht="14.5" customHeight="1">
      <c r="A101" s="16" t="s">
        <v>27</v>
      </c>
      <c r="B101" s="11">
        <v>6677</v>
      </c>
      <c r="C101" s="11">
        <v>3</v>
      </c>
      <c r="D101" s="17" t="s">
        <v>70</v>
      </c>
      <c r="E101" s="17">
        <v>980</v>
      </c>
      <c r="F101" s="17">
        <v>669</v>
      </c>
      <c r="G101" s="17">
        <v>727</v>
      </c>
      <c r="H101" s="17">
        <v>805</v>
      </c>
      <c r="I101" s="17">
        <v>854</v>
      </c>
      <c r="J101" s="17">
        <v>988</v>
      </c>
      <c r="K101" s="17">
        <v>886</v>
      </c>
      <c r="L101" s="17">
        <v>317</v>
      </c>
      <c r="M101" s="17" t="s">
        <v>70</v>
      </c>
    </row>
    <row r="102" spans="1:13" ht="14.5" customHeight="1">
      <c r="A102" s="18" t="s">
        <v>45</v>
      </c>
      <c r="B102" s="20">
        <v>5572</v>
      </c>
      <c r="C102" s="20">
        <v>207</v>
      </c>
      <c r="D102" s="19" t="s">
        <v>70</v>
      </c>
      <c r="E102" s="19">
        <v>876</v>
      </c>
      <c r="F102" s="19">
        <v>652</v>
      </c>
      <c r="G102" s="19">
        <v>722</v>
      </c>
      <c r="H102" s="19">
        <v>617</v>
      </c>
      <c r="I102" s="19">
        <v>565</v>
      </c>
      <c r="J102" s="19">
        <v>448</v>
      </c>
      <c r="K102" s="19">
        <v>422</v>
      </c>
      <c r="L102" s="19">
        <v>180</v>
      </c>
      <c r="M102" s="19" t="s">
        <v>70</v>
      </c>
    </row>
    <row r="103" spans="1:13" ht="14.5" customHeight="1">
      <c r="A103" s="16" t="s">
        <v>46</v>
      </c>
      <c r="B103" s="11">
        <v>734</v>
      </c>
      <c r="C103" s="11">
        <v>6</v>
      </c>
      <c r="D103" s="17" t="s">
        <v>70</v>
      </c>
      <c r="E103" s="17">
        <v>113</v>
      </c>
      <c r="F103" s="17">
        <v>88</v>
      </c>
      <c r="G103" s="17">
        <v>99</v>
      </c>
      <c r="H103" s="17">
        <v>95</v>
      </c>
      <c r="I103" s="17">
        <v>89</v>
      </c>
      <c r="J103" s="17">
        <v>117</v>
      </c>
      <c r="K103" s="17">
        <v>62</v>
      </c>
      <c r="L103" s="17">
        <v>17</v>
      </c>
      <c r="M103" s="17" t="s">
        <v>70</v>
      </c>
    </row>
    <row r="104" spans="1:13" ht="14.5" customHeight="1">
      <c r="A104" s="18" t="s">
        <v>29</v>
      </c>
      <c r="B104" s="20">
        <v>1936</v>
      </c>
      <c r="C104" s="20">
        <v>151</v>
      </c>
      <c r="D104" s="19" t="s">
        <v>70</v>
      </c>
      <c r="E104" s="19">
        <v>221</v>
      </c>
      <c r="F104" s="19">
        <v>197</v>
      </c>
      <c r="G104" s="19">
        <v>212</v>
      </c>
      <c r="H104" s="19">
        <v>179</v>
      </c>
      <c r="I104" s="19">
        <v>189</v>
      </c>
      <c r="J104" s="19">
        <v>229</v>
      </c>
      <c r="K104" s="19">
        <v>186</v>
      </c>
      <c r="L104" s="19">
        <v>112</v>
      </c>
      <c r="M104" s="19" t="s">
        <v>70</v>
      </c>
    </row>
    <row r="105" spans="1:13" s="94" customFormat="1" ht="14.5" customHeight="1">
      <c r="A105" s="23"/>
      <c r="B105" s="282" t="s">
        <v>66</v>
      </c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</row>
    <row r="106" spans="1:13" s="94" customFormat="1" ht="14.5" customHeight="1">
      <c r="A106" s="41" t="s">
        <v>20</v>
      </c>
      <c r="B106" s="17">
        <f t="shared" ref="B106:M106" si="70">B99*100/$B99</f>
        <v>100</v>
      </c>
      <c r="C106" s="129">
        <f t="shared" si="70"/>
        <v>2.3018063221274461</v>
      </c>
      <c r="D106" s="129">
        <f t="shared" si="70"/>
        <v>10.141746111389864</v>
      </c>
      <c r="E106" s="129">
        <f t="shared" si="70"/>
        <v>13.923733065730055</v>
      </c>
      <c r="F106" s="129">
        <f t="shared" si="70"/>
        <v>10.474159558454591</v>
      </c>
      <c r="G106" s="129">
        <f t="shared" si="70"/>
        <v>11.52157551430005</v>
      </c>
      <c r="H106" s="129">
        <f t="shared" si="70"/>
        <v>11.52157551430005</v>
      </c>
      <c r="I106" s="129">
        <f t="shared" si="70"/>
        <v>11.828901154039137</v>
      </c>
      <c r="J106" s="129">
        <f t="shared" si="70"/>
        <v>12.663070747616658</v>
      </c>
      <c r="K106" s="129">
        <f t="shared" si="70"/>
        <v>11.026091319618665</v>
      </c>
      <c r="L106" s="129">
        <f t="shared" si="70"/>
        <v>4.4279979929754143</v>
      </c>
      <c r="M106" s="129">
        <f t="shared" si="70"/>
        <v>0.16934269944806823</v>
      </c>
    </row>
    <row r="107" spans="1:13" s="94" customFormat="1" ht="14.5" customHeight="1">
      <c r="A107" s="18" t="s">
        <v>43</v>
      </c>
      <c r="B107" s="20">
        <f t="shared" ref="B107:C111" si="71">B100*100/$B100</f>
        <v>100</v>
      </c>
      <c r="C107" s="128">
        <f t="shared" si="71"/>
        <v>0</v>
      </c>
      <c r="D107" s="130" t="s">
        <v>70</v>
      </c>
      <c r="E107" s="128">
        <f t="shared" ref="E107:L111" si="72">E100*100/$B100</f>
        <v>2.9268292682926829</v>
      </c>
      <c r="F107" s="128">
        <f t="shared" si="72"/>
        <v>6.2439024390243905</v>
      </c>
      <c r="G107" s="128">
        <f t="shared" si="72"/>
        <v>7.5121951219512191</v>
      </c>
      <c r="H107" s="127">
        <f t="shared" si="72"/>
        <v>13.75609756097561</v>
      </c>
      <c r="I107" s="128">
        <f t="shared" si="72"/>
        <v>18.439024390243901</v>
      </c>
      <c r="J107" s="128">
        <f t="shared" si="72"/>
        <v>23.121951219512194</v>
      </c>
      <c r="K107" s="128">
        <f t="shared" si="72"/>
        <v>19.707317073170731</v>
      </c>
      <c r="L107" s="128">
        <f t="shared" si="72"/>
        <v>7.8048780487804876</v>
      </c>
      <c r="M107" s="130" t="s">
        <v>70</v>
      </c>
    </row>
    <row r="108" spans="1:13" s="94" customFormat="1" ht="14.5" customHeight="1">
      <c r="A108" s="109" t="s">
        <v>27</v>
      </c>
      <c r="B108" s="11">
        <f t="shared" si="71"/>
        <v>100</v>
      </c>
      <c r="C108" s="126">
        <f t="shared" si="71"/>
        <v>4.4930357945184962E-2</v>
      </c>
      <c r="D108" s="17" t="s">
        <v>70</v>
      </c>
      <c r="E108" s="129">
        <f t="shared" si="72"/>
        <v>14.677250262093755</v>
      </c>
      <c r="F108" s="129">
        <f t="shared" si="72"/>
        <v>10.019469821776246</v>
      </c>
      <c r="G108" s="129">
        <f t="shared" si="72"/>
        <v>10.88812340871649</v>
      </c>
      <c r="H108" s="129">
        <f t="shared" si="72"/>
        <v>12.056312715291298</v>
      </c>
      <c r="I108" s="129">
        <f t="shared" si="72"/>
        <v>12.790175228395986</v>
      </c>
      <c r="J108" s="129">
        <f t="shared" si="72"/>
        <v>14.797064549947581</v>
      </c>
      <c r="K108" s="129">
        <f t="shared" si="72"/>
        <v>13.269432379811292</v>
      </c>
      <c r="L108" s="129">
        <f t="shared" si="72"/>
        <v>4.7476411562078775</v>
      </c>
      <c r="M108" s="17" t="s">
        <v>70</v>
      </c>
    </row>
    <row r="109" spans="1:13" s="94" customFormat="1" ht="14.5" customHeight="1">
      <c r="A109" s="18" t="s">
        <v>45</v>
      </c>
      <c r="B109" s="20">
        <f t="shared" si="71"/>
        <v>100</v>
      </c>
      <c r="C109" s="128">
        <f t="shared" si="71"/>
        <v>3.7150035893754487</v>
      </c>
      <c r="D109" s="19" t="s">
        <v>70</v>
      </c>
      <c r="E109" s="127">
        <f t="shared" si="72"/>
        <v>15.721464465183058</v>
      </c>
      <c r="F109" s="127">
        <f t="shared" si="72"/>
        <v>11.701363962670495</v>
      </c>
      <c r="G109" s="127">
        <f t="shared" si="72"/>
        <v>12.957645369705672</v>
      </c>
      <c r="H109" s="127">
        <f t="shared" si="72"/>
        <v>11.073223259152908</v>
      </c>
      <c r="I109" s="127">
        <f t="shared" si="72"/>
        <v>10.139985642498205</v>
      </c>
      <c r="J109" s="127">
        <f t="shared" si="72"/>
        <v>8.0402010050251249</v>
      </c>
      <c r="K109" s="127">
        <f t="shared" si="72"/>
        <v>7.5735821966977745</v>
      </c>
      <c r="L109" s="127">
        <f t="shared" si="72"/>
        <v>3.2304379038047379</v>
      </c>
      <c r="M109" s="19" t="s">
        <v>70</v>
      </c>
    </row>
    <row r="110" spans="1:13" s="94" customFormat="1" ht="14.5" customHeight="1">
      <c r="A110" s="109" t="s">
        <v>46</v>
      </c>
      <c r="B110" s="11">
        <f t="shared" si="71"/>
        <v>100</v>
      </c>
      <c r="C110" s="126">
        <f t="shared" si="71"/>
        <v>0.81743869209809261</v>
      </c>
      <c r="D110" s="17" t="s">
        <v>70</v>
      </c>
      <c r="E110" s="129">
        <f t="shared" si="72"/>
        <v>15.395095367847411</v>
      </c>
      <c r="F110" s="129">
        <f t="shared" si="72"/>
        <v>11.989100817438691</v>
      </c>
      <c r="G110" s="129">
        <f t="shared" si="72"/>
        <v>13.487738419618529</v>
      </c>
      <c r="H110" s="129">
        <f t="shared" si="72"/>
        <v>12.942779291553133</v>
      </c>
      <c r="I110" s="129">
        <f t="shared" si="72"/>
        <v>12.125340599455042</v>
      </c>
      <c r="J110" s="129">
        <f t="shared" si="72"/>
        <v>15.940054495912806</v>
      </c>
      <c r="K110" s="129">
        <f t="shared" si="72"/>
        <v>8.4468664850136239</v>
      </c>
      <c r="L110" s="129">
        <f t="shared" si="72"/>
        <v>2.3160762942779289</v>
      </c>
      <c r="M110" s="17" t="s">
        <v>70</v>
      </c>
    </row>
    <row r="111" spans="1:13" s="94" customFormat="1" ht="14.5" customHeight="1">
      <c r="A111" s="18" t="s">
        <v>29</v>
      </c>
      <c r="B111" s="20">
        <f t="shared" si="71"/>
        <v>100</v>
      </c>
      <c r="C111" s="128">
        <f t="shared" si="71"/>
        <v>7.7995867768595044</v>
      </c>
      <c r="D111" s="19" t="s">
        <v>70</v>
      </c>
      <c r="E111" s="127">
        <f t="shared" si="72"/>
        <v>11.415289256198347</v>
      </c>
      <c r="F111" s="127">
        <f t="shared" si="72"/>
        <v>10.175619834710744</v>
      </c>
      <c r="G111" s="127">
        <f t="shared" si="72"/>
        <v>10.950413223140496</v>
      </c>
      <c r="H111" s="127">
        <f t="shared" si="72"/>
        <v>9.2458677685950406</v>
      </c>
      <c r="I111" s="127">
        <f t="shared" si="72"/>
        <v>9.7623966942148765</v>
      </c>
      <c r="J111" s="127">
        <f t="shared" si="72"/>
        <v>11.828512396694215</v>
      </c>
      <c r="K111" s="127">
        <f t="shared" si="72"/>
        <v>9.6074380165289259</v>
      </c>
      <c r="L111" s="127">
        <f t="shared" si="72"/>
        <v>5.785123966942149</v>
      </c>
      <c r="M111" s="19" t="s">
        <v>70</v>
      </c>
    </row>
    <row r="112" spans="1:13" s="94" customFormat="1" ht="14.5" customHeight="1">
      <c r="A112" s="23"/>
      <c r="B112" s="281" t="s">
        <v>22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</row>
    <row r="113" spans="1:13" s="94" customFormat="1" ht="14.5" customHeight="1">
      <c r="A113" s="23"/>
      <c r="B113" s="282" t="s">
        <v>1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</row>
    <row r="114" spans="1:13" s="94" customFormat="1" ht="14.5" customHeight="1">
      <c r="A114" s="41" t="s">
        <v>20</v>
      </c>
      <c r="B114" s="17">
        <f>SUM(B115:B119)</f>
        <v>80627</v>
      </c>
      <c r="C114" s="17">
        <v>2684</v>
      </c>
      <c r="D114" s="17">
        <v>9039</v>
      </c>
      <c r="E114" s="17">
        <f t="shared" ref="E114:M114" si="73">SUM(E115:E119)</f>
        <v>13761</v>
      </c>
      <c r="F114" s="17">
        <f t="shared" si="73"/>
        <v>10561</v>
      </c>
      <c r="G114" s="17">
        <f t="shared" si="73"/>
        <v>8864</v>
      </c>
      <c r="H114" s="17">
        <f t="shared" si="73"/>
        <v>8226</v>
      </c>
      <c r="I114" s="17">
        <f t="shared" si="73"/>
        <v>9255</v>
      </c>
      <c r="J114" s="17">
        <f t="shared" si="73"/>
        <v>8239</v>
      </c>
      <c r="K114" s="17">
        <f t="shared" si="73"/>
        <v>6679</v>
      </c>
      <c r="L114" s="17">
        <f t="shared" si="73"/>
        <v>2949</v>
      </c>
      <c r="M114" s="17">
        <f t="shared" si="73"/>
        <v>370</v>
      </c>
    </row>
    <row r="115" spans="1:13" s="94" customFormat="1" ht="14.5" customHeight="1">
      <c r="A115" s="18" t="s">
        <v>43</v>
      </c>
      <c r="B115" s="20">
        <v>4263</v>
      </c>
      <c r="C115" s="130" t="s">
        <v>70</v>
      </c>
      <c r="D115" s="130" t="s">
        <v>70</v>
      </c>
      <c r="E115" s="20">
        <v>250</v>
      </c>
      <c r="F115" s="20">
        <v>514</v>
      </c>
      <c r="G115" s="20">
        <v>481</v>
      </c>
      <c r="H115" s="19">
        <v>523</v>
      </c>
      <c r="I115" s="20">
        <v>680</v>
      </c>
      <c r="J115" s="20">
        <v>730</v>
      </c>
      <c r="K115" s="20">
        <v>732</v>
      </c>
      <c r="L115" s="20">
        <v>298</v>
      </c>
      <c r="M115" s="130">
        <v>28</v>
      </c>
    </row>
    <row r="116" spans="1:13" s="94" customFormat="1" ht="14.5" customHeight="1">
      <c r="A116" s="109" t="s">
        <v>27</v>
      </c>
      <c r="B116" s="11">
        <v>32275</v>
      </c>
      <c r="C116" s="17" t="s">
        <v>70</v>
      </c>
      <c r="D116" s="17" t="s">
        <v>70</v>
      </c>
      <c r="E116" s="17">
        <v>5774</v>
      </c>
      <c r="F116" s="17">
        <v>4295</v>
      </c>
      <c r="G116" s="17">
        <v>3492</v>
      </c>
      <c r="H116" s="17">
        <v>3608</v>
      </c>
      <c r="I116" s="17">
        <v>4304</v>
      </c>
      <c r="J116" s="17">
        <v>3927</v>
      </c>
      <c r="K116" s="17">
        <v>3278</v>
      </c>
      <c r="L116" s="17">
        <v>1344</v>
      </c>
      <c r="M116" s="17">
        <v>84</v>
      </c>
    </row>
    <row r="117" spans="1:13" s="94" customFormat="1" ht="14.5" customHeight="1">
      <c r="A117" s="18" t="s">
        <v>45</v>
      </c>
      <c r="B117" s="20">
        <v>30764</v>
      </c>
      <c r="C117" s="19" t="s">
        <v>70</v>
      </c>
      <c r="D117" s="19" t="s">
        <v>70</v>
      </c>
      <c r="E117" s="19">
        <v>5644</v>
      </c>
      <c r="F117" s="19">
        <v>4063</v>
      </c>
      <c r="G117" s="19">
        <v>3451</v>
      </c>
      <c r="H117" s="19">
        <v>2802</v>
      </c>
      <c r="I117" s="19">
        <v>2752</v>
      </c>
      <c r="J117" s="19">
        <v>2244</v>
      </c>
      <c r="K117" s="19">
        <v>1673</v>
      </c>
      <c r="L117" s="19">
        <v>752</v>
      </c>
      <c r="M117" s="19">
        <v>134</v>
      </c>
    </row>
    <row r="118" spans="1:13" s="94" customFormat="1" ht="14.5" customHeight="1">
      <c r="A118" s="109" t="s">
        <v>46</v>
      </c>
      <c r="B118" s="11">
        <v>2527</v>
      </c>
      <c r="C118" s="17" t="s">
        <v>70</v>
      </c>
      <c r="D118" s="17" t="s">
        <v>70</v>
      </c>
      <c r="E118" s="17">
        <v>352</v>
      </c>
      <c r="F118" s="17">
        <v>343</v>
      </c>
      <c r="G118" s="17">
        <v>322</v>
      </c>
      <c r="H118" s="17">
        <v>300</v>
      </c>
      <c r="I118" s="17">
        <v>393</v>
      </c>
      <c r="J118" s="17">
        <v>357</v>
      </c>
      <c r="K118" s="17">
        <v>243</v>
      </c>
      <c r="L118" s="17">
        <v>80</v>
      </c>
      <c r="M118" s="17">
        <v>15</v>
      </c>
    </row>
    <row r="119" spans="1:13" s="94" customFormat="1" ht="14.5" customHeight="1">
      <c r="A119" s="18" t="s">
        <v>29</v>
      </c>
      <c r="B119" s="20">
        <v>10798</v>
      </c>
      <c r="C119" s="19" t="s">
        <v>70</v>
      </c>
      <c r="D119" s="19" t="s">
        <v>70</v>
      </c>
      <c r="E119" s="19">
        <v>1741</v>
      </c>
      <c r="F119" s="19">
        <v>1346</v>
      </c>
      <c r="G119" s="19">
        <v>1118</v>
      </c>
      <c r="H119" s="19">
        <v>993</v>
      </c>
      <c r="I119" s="19">
        <v>1126</v>
      </c>
      <c r="J119" s="19">
        <v>981</v>
      </c>
      <c r="K119" s="19">
        <v>753</v>
      </c>
      <c r="L119" s="19">
        <v>475</v>
      </c>
      <c r="M119" s="19">
        <v>109</v>
      </c>
    </row>
    <row r="120" spans="1:13" s="94" customFormat="1" ht="14.5" customHeight="1">
      <c r="A120" s="23"/>
      <c r="B120" s="282" t="s">
        <v>66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</row>
    <row r="121" spans="1:13" s="94" customFormat="1" ht="14.5" customHeight="1">
      <c r="A121" s="41" t="s">
        <v>20</v>
      </c>
      <c r="B121" s="17">
        <f t="shared" ref="B121:M121" si="74">B114*100/$B114</f>
        <v>100</v>
      </c>
      <c r="C121" s="129">
        <f t="shared" si="74"/>
        <v>3.328909670457787</v>
      </c>
      <c r="D121" s="129">
        <f t="shared" si="74"/>
        <v>11.210884691232465</v>
      </c>
      <c r="E121" s="129">
        <f t="shared" si="74"/>
        <v>17.067483597306115</v>
      </c>
      <c r="F121" s="129">
        <f t="shared" si="74"/>
        <v>13.098589802423506</v>
      </c>
      <c r="G121" s="129">
        <f t="shared" si="74"/>
        <v>10.993835811824823</v>
      </c>
      <c r="H121" s="129">
        <f t="shared" si="74"/>
        <v>10.202537611470103</v>
      </c>
      <c r="I121" s="129">
        <f t="shared" si="74"/>
        <v>11.478785022387042</v>
      </c>
      <c r="J121" s="129">
        <f t="shared" si="74"/>
        <v>10.218661242511814</v>
      </c>
      <c r="K121" s="129">
        <f t="shared" si="74"/>
        <v>8.2838255175065427</v>
      </c>
      <c r="L121" s="129">
        <f t="shared" si="74"/>
        <v>3.6575836878465031</v>
      </c>
      <c r="M121" s="129">
        <f t="shared" si="74"/>
        <v>0.45890334503330149</v>
      </c>
    </row>
    <row r="122" spans="1:13" s="94" customFormat="1" ht="14.5" customHeight="1">
      <c r="A122" s="18" t="s">
        <v>43</v>
      </c>
      <c r="B122" s="20">
        <f>B115*100/$B115</f>
        <v>100</v>
      </c>
      <c r="C122" s="130" t="s">
        <v>70</v>
      </c>
      <c r="D122" s="130" t="s">
        <v>70</v>
      </c>
      <c r="E122" s="128">
        <f t="shared" ref="E122:M122" si="75">E115*100/$B115</f>
        <v>5.8644147314098056</v>
      </c>
      <c r="F122" s="128">
        <f t="shared" si="75"/>
        <v>12.057236687778559</v>
      </c>
      <c r="G122" s="128">
        <f t="shared" si="75"/>
        <v>11.283133943232466</v>
      </c>
      <c r="H122" s="127">
        <f t="shared" si="75"/>
        <v>12.268355618109313</v>
      </c>
      <c r="I122" s="128">
        <f t="shared" si="75"/>
        <v>15.951208069434671</v>
      </c>
      <c r="J122" s="128">
        <f t="shared" si="75"/>
        <v>17.12409101571663</v>
      </c>
      <c r="K122" s="128">
        <f t="shared" si="75"/>
        <v>17.17100633356791</v>
      </c>
      <c r="L122" s="128">
        <f t="shared" si="75"/>
        <v>6.9903823598404875</v>
      </c>
      <c r="M122" s="127">
        <f t="shared" si="75"/>
        <v>0.65681444991789817</v>
      </c>
    </row>
    <row r="123" spans="1:13" s="94" customFormat="1" ht="14.5" customHeight="1">
      <c r="A123" s="109" t="s">
        <v>27</v>
      </c>
      <c r="B123" s="11">
        <f>B116*100/$B116</f>
        <v>100</v>
      </c>
      <c r="C123" s="17" t="s">
        <v>70</v>
      </c>
      <c r="D123" s="17" t="s">
        <v>70</v>
      </c>
      <c r="E123" s="129">
        <f t="shared" ref="E123:M123" si="76">E116*100/$B116</f>
        <v>17.890007745933385</v>
      </c>
      <c r="F123" s="129">
        <f t="shared" si="76"/>
        <v>13.307513555383423</v>
      </c>
      <c r="G123" s="129">
        <f t="shared" si="76"/>
        <v>10.819519752130132</v>
      </c>
      <c r="H123" s="129">
        <f t="shared" si="76"/>
        <v>11.178931061192873</v>
      </c>
      <c r="I123" s="129">
        <f t="shared" si="76"/>
        <v>13.335398915569327</v>
      </c>
      <c r="J123" s="129">
        <f t="shared" si="76"/>
        <v>12.167312161115415</v>
      </c>
      <c r="K123" s="129">
        <f t="shared" si="76"/>
        <v>10.156467854376451</v>
      </c>
      <c r="L123" s="129">
        <f t="shared" si="76"/>
        <v>4.1642137877614251</v>
      </c>
      <c r="M123" s="129">
        <f t="shared" si="76"/>
        <v>0.26026336173508907</v>
      </c>
    </row>
    <row r="124" spans="1:13" s="94" customFormat="1" ht="14.5" customHeight="1">
      <c r="A124" s="18" t="s">
        <v>45</v>
      </c>
      <c r="B124" s="20">
        <f>B117*100/$B117</f>
        <v>100</v>
      </c>
      <c r="C124" s="19" t="s">
        <v>70</v>
      </c>
      <c r="D124" s="19" t="s">
        <v>70</v>
      </c>
      <c r="E124" s="127">
        <f t="shared" ref="E124:M124" si="77">E117*100/$B117</f>
        <v>18.346118840202834</v>
      </c>
      <c r="F124" s="127">
        <f t="shared" si="77"/>
        <v>13.206995189182161</v>
      </c>
      <c r="G124" s="127">
        <f t="shared" si="77"/>
        <v>11.217657001690288</v>
      </c>
      <c r="H124" s="127">
        <f t="shared" si="77"/>
        <v>9.1080483682225974</v>
      </c>
      <c r="I124" s="127">
        <f t="shared" si="77"/>
        <v>8.9455207385255502</v>
      </c>
      <c r="J124" s="127">
        <f t="shared" si="77"/>
        <v>7.294240020803537</v>
      </c>
      <c r="K124" s="127">
        <f t="shared" si="77"/>
        <v>5.4381744896632425</v>
      </c>
      <c r="L124" s="127">
        <f t="shared" si="77"/>
        <v>2.4444155506436096</v>
      </c>
      <c r="M124" s="127">
        <f t="shared" si="77"/>
        <v>0.43557404758808999</v>
      </c>
    </row>
    <row r="125" spans="1:13" s="94" customFormat="1" ht="14.5" customHeight="1">
      <c r="A125" s="109" t="s">
        <v>46</v>
      </c>
      <c r="B125" s="11">
        <f>B118*100/$B118</f>
        <v>100</v>
      </c>
      <c r="C125" s="17" t="s">
        <v>70</v>
      </c>
      <c r="D125" s="17" t="s">
        <v>70</v>
      </c>
      <c r="E125" s="129">
        <f t="shared" ref="E125:M125" si="78">E118*100/$B118</f>
        <v>13.929560743965176</v>
      </c>
      <c r="F125" s="129">
        <f t="shared" si="78"/>
        <v>13.573407202216066</v>
      </c>
      <c r="G125" s="129">
        <f t="shared" si="78"/>
        <v>12.742382271468143</v>
      </c>
      <c r="H125" s="129">
        <f t="shared" si="78"/>
        <v>11.87178472497032</v>
      </c>
      <c r="I125" s="129">
        <f t="shared" si="78"/>
        <v>15.552037989711121</v>
      </c>
      <c r="J125" s="129">
        <f t="shared" si="78"/>
        <v>14.127423822714681</v>
      </c>
      <c r="K125" s="129">
        <f t="shared" si="78"/>
        <v>9.6161456272259596</v>
      </c>
      <c r="L125" s="129">
        <f t="shared" si="78"/>
        <v>3.1658092599920855</v>
      </c>
      <c r="M125" s="129">
        <f t="shared" si="78"/>
        <v>0.59358923624851601</v>
      </c>
    </row>
    <row r="126" spans="1:13" s="94" customFormat="1" ht="14.5" customHeight="1">
      <c r="A126" s="18" t="s">
        <v>29</v>
      </c>
      <c r="B126" s="20">
        <f>B119*100/$B119</f>
        <v>100</v>
      </c>
      <c r="C126" s="19" t="s">
        <v>70</v>
      </c>
      <c r="D126" s="19" t="s">
        <v>70</v>
      </c>
      <c r="E126" s="127">
        <f t="shared" ref="E126:M126" si="79">E119*100/$B119</f>
        <v>16.123356177069827</v>
      </c>
      <c r="F126" s="127">
        <f t="shared" si="79"/>
        <v>12.465271346545656</v>
      </c>
      <c r="G126" s="127">
        <f t="shared" si="79"/>
        <v>10.353769216521577</v>
      </c>
      <c r="H126" s="127">
        <f t="shared" si="79"/>
        <v>9.1961474347101309</v>
      </c>
      <c r="I126" s="127">
        <f t="shared" si="79"/>
        <v>10.42785701055751</v>
      </c>
      <c r="J126" s="127">
        <f t="shared" si="79"/>
        <v>9.085015743656232</v>
      </c>
      <c r="K126" s="127">
        <f t="shared" si="79"/>
        <v>6.9735136136321545</v>
      </c>
      <c r="L126" s="127">
        <f t="shared" si="79"/>
        <v>4.3989627708834966</v>
      </c>
      <c r="M126" s="127">
        <f t="shared" si="79"/>
        <v>1.0094461937395813</v>
      </c>
    </row>
    <row r="127" spans="1:13" s="94" customFormat="1" ht="17.149999999999999" customHeight="1">
      <c r="A127" s="245" t="s">
        <v>52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</row>
    <row r="128" spans="1:13" s="154" customFormat="1" ht="14.5" customHeight="1">
      <c r="A128" s="244" t="s">
        <v>143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</row>
  </sheetData>
  <mergeCells count="29">
    <mergeCell ref="A127:M127"/>
    <mergeCell ref="A128:M128"/>
    <mergeCell ref="B120:M120"/>
    <mergeCell ref="B112:M112"/>
    <mergeCell ref="B15:M15"/>
    <mergeCell ref="B83:M83"/>
    <mergeCell ref="B98:M98"/>
    <mergeCell ref="B113:M113"/>
    <mergeCell ref="B75:M75"/>
    <mergeCell ref="B90:M90"/>
    <mergeCell ref="B105:M105"/>
    <mergeCell ref="B82:M82"/>
    <mergeCell ref="B97:M97"/>
    <mergeCell ref="B23:M23"/>
    <mergeCell ref="B38:M38"/>
    <mergeCell ref="B53:M53"/>
    <mergeCell ref="B68:M68"/>
    <mergeCell ref="B30:M30"/>
    <mergeCell ref="B45:M45"/>
    <mergeCell ref="B60:M60"/>
    <mergeCell ref="B37:M37"/>
    <mergeCell ref="B52:M52"/>
    <mergeCell ref="B67:M67"/>
    <mergeCell ref="A5:A6"/>
    <mergeCell ref="B5:B6"/>
    <mergeCell ref="C5:M5"/>
    <mergeCell ref="B7:M7"/>
    <mergeCell ref="B22:M22"/>
    <mergeCell ref="B8:M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165</v>
      </c>
      <c r="B3" s="22"/>
    </row>
    <row r="4" spans="1:7" ht="14.5" customHeight="1"/>
    <row r="5" spans="1:7" s="34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34" customFormat="1" ht="20" customHeight="1">
      <c r="A6" s="234"/>
      <c r="B6" s="234"/>
      <c r="C6" s="150" t="s">
        <v>72</v>
      </c>
      <c r="D6" s="150" t="s">
        <v>146</v>
      </c>
      <c r="E6" s="150" t="s">
        <v>147</v>
      </c>
      <c r="F6" s="150" t="s">
        <v>148</v>
      </c>
      <c r="G6" s="45" t="s">
        <v>73</v>
      </c>
    </row>
    <row r="7" spans="1:7" s="94" customFormat="1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s="94" customFormat="1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s="94" customFormat="1" ht="14.5" customHeight="1">
      <c r="A9" s="41" t="s">
        <v>20</v>
      </c>
      <c r="B9" s="17">
        <f>SUM(B10:B14)</f>
        <v>549913</v>
      </c>
      <c r="C9" s="17">
        <f t="shared" ref="C9:G9" si="0">SUM(C10:C14)</f>
        <v>68868</v>
      </c>
      <c r="D9" s="17">
        <f t="shared" si="0"/>
        <v>132706</v>
      </c>
      <c r="E9" s="17">
        <f t="shared" si="0"/>
        <v>123918</v>
      </c>
      <c r="F9" s="17">
        <f t="shared" si="0"/>
        <v>137956</v>
      </c>
      <c r="G9" s="17">
        <f t="shared" si="0"/>
        <v>86465</v>
      </c>
    </row>
    <row r="10" spans="1:7" s="94" customFormat="1" ht="14.5" customHeight="1">
      <c r="A10" s="18" t="s">
        <v>43</v>
      </c>
      <c r="B10" s="20">
        <f>SUM(C10:G10)</f>
        <v>29981</v>
      </c>
      <c r="C10" s="20">
        <f>C25+C40</f>
        <v>103</v>
      </c>
      <c r="D10" s="20">
        <f t="shared" ref="D10:G10" si="1">D25+D40</f>
        <v>3012</v>
      </c>
      <c r="E10" s="20">
        <f t="shared" si="1"/>
        <v>5931</v>
      </c>
      <c r="F10" s="20">
        <f t="shared" si="1"/>
        <v>11565</v>
      </c>
      <c r="G10" s="20">
        <f t="shared" si="1"/>
        <v>9370</v>
      </c>
    </row>
    <row r="11" spans="1:7" s="94" customFormat="1" ht="14.5" customHeight="1">
      <c r="A11" s="109" t="s">
        <v>27</v>
      </c>
      <c r="B11" s="11">
        <f>SUM(C11:G11)</f>
        <v>215919</v>
      </c>
      <c r="C11" s="11">
        <f t="shared" ref="C11:G11" si="2">C26+C41</f>
        <v>12984</v>
      </c>
      <c r="D11" s="17">
        <f t="shared" si="2"/>
        <v>54932</v>
      </c>
      <c r="E11" s="17">
        <f t="shared" si="2"/>
        <v>47853</v>
      </c>
      <c r="F11" s="17">
        <f t="shared" si="2"/>
        <v>62535</v>
      </c>
      <c r="G11" s="17">
        <f t="shared" si="2"/>
        <v>37615</v>
      </c>
    </row>
    <row r="12" spans="1:7" s="94" customFormat="1" ht="14.5" customHeight="1">
      <c r="A12" s="18" t="s">
        <v>45</v>
      </c>
      <c r="B12" s="20">
        <f>SUM(C12:G12)</f>
        <v>213927</v>
      </c>
      <c r="C12" s="20">
        <f t="shared" ref="C12:G12" si="3">C27+C42</f>
        <v>42896</v>
      </c>
      <c r="D12" s="19">
        <f t="shared" si="3"/>
        <v>53341</v>
      </c>
      <c r="E12" s="19">
        <f t="shared" si="3"/>
        <v>49475</v>
      </c>
      <c r="F12" s="19">
        <f t="shared" si="3"/>
        <v>42201</v>
      </c>
      <c r="G12" s="19">
        <f t="shared" si="3"/>
        <v>26014</v>
      </c>
    </row>
    <row r="13" spans="1:7" s="94" customFormat="1" ht="14.5" customHeight="1">
      <c r="A13" s="109" t="s">
        <v>46</v>
      </c>
      <c r="B13" s="11">
        <f>SUM(C13:G13)</f>
        <v>21586</v>
      </c>
      <c r="C13" s="11">
        <f t="shared" ref="C13:G13" si="4">C28+C43</f>
        <v>1313</v>
      </c>
      <c r="D13" s="17">
        <f t="shared" si="4"/>
        <v>5407</v>
      </c>
      <c r="E13" s="17">
        <f t="shared" si="4"/>
        <v>5779</v>
      </c>
      <c r="F13" s="17">
        <f t="shared" si="4"/>
        <v>6151</v>
      </c>
      <c r="G13" s="17">
        <f t="shared" si="4"/>
        <v>2936</v>
      </c>
    </row>
    <row r="14" spans="1:7" s="94" customFormat="1" ht="14.5" customHeight="1">
      <c r="A14" s="18" t="s">
        <v>29</v>
      </c>
      <c r="B14" s="20">
        <f>SUM(C14:G14)</f>
        <v>68500</v>
      </c>
      <c r="C14" s="20">
        <f t="shared" ref="C14:G14" si="5">C29+C44</f>
        <v>11572</v>
      </c>
      <c r="D14" s="19">
        <f t="shared" si="5"/>
        <v>16014</v>
      </c>
      <c r="E14" s="19">
        <f t="shared" si="5"/>
        <v>14880</v>
      </c>
      <c r="F14" s="19">
        <f t="shared" si="5"/>
        <v>15504</v>
      </c>
      <c r="G14" s="19">
        <f t="shared" si="5"/>
        <v>10530</v>
      </c>
    </row>
    <row r="15" spans="1:7" s="94" customFormat="1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s="94" customFormat="1" ht="14.5" customHeight="1">
      <c r="A16" s="41" t="s">
        <v>20</v>
      </c>
      <c r="B16" s="17">
        <f t="shared" ref="B16:G21" si="6">B9*100/$B9</f>
        <v>100</v>
      </c>
      <c r="C16" s="129">
        <f t="shared" si="6"/>
        <v>12.523435525255813</v>
      </c>
      <c r="D16" s="129">
        <f t="shared" si="6"/>
        <v>24.132180908616455</v>
      </c>
      <c r="E16" s="129">
        <f t="shared" si="6"/>
        <v>22.534109941027037</v>
      </c>
      <c r="F16" s="129">
        <f t="shared" si="6"/>
        <v>25.08687737878537</v>
      </c>
      <c r="G16" s="129">
        <f t="shared" si="6"/>
        <v>15.723396246315327</v>
      </c>
    </row>
    <row r="17" spans="1:7" s="94" customFormat="1" ht="14.5" customHeight="1">
      <c r="A17" s="18" t="s">
        <v>43</v>
      </c>
      <c r="B17" s="20">
        <f t="shared" si="6"/>
        <v>100</v>
      </c>
      <c r="C17" s="128">
        <f t="shared" si="6"/>
        <v>0.34355091557986722</v>
      </c>
      <c r="D17" s="128">
        <f t="shared" si="6"/>
        <v>10.04636269637437</v>
      </c>
      <c r="E17" s="128">
        <f t="shared" si="6"/>
        <v>19.782528934992161</v>
      </c>
      <c r="F17" s="128">
        <f t="shared" si="6"/>
        <v>38.57443047263267</v>
      </c>
      <c r="G17" s="128">
        <f t="shared" si="6"/>
        <v>31.253126980420934</v>
      </c>
    </row>
    <row r="18" spans="1:7" s="94" customFormat="1" ht="14.5" customHeight="1">
      <c r="A18" s="109" t="s">
        <v>27</v>
      </c>
      <c r="B18" s="11">
        <f t="shared" si="6"/>
        <v>100</v>
      </c>
      <c r="C18" s="126">
        <f t="shared" si="6"/>
        <v>6.0133661234073887</v>
      </c>
      <c r="D18" s="129">
        <f t="shared" si="6"/>
        <v>25.441021864680735</v>
      </c>
      <c r="E18" s="129">
        <f t="shared" si="6"/>
        <v>22.162477595765079</v>
      </c>
      <c r="F18" s="129">
        <f t="shared" si="6"/>
        <v>28.962249732538591</v>
      </c>
      <c r="G18" s="129">
        <f t="shared" si="6"/>
        <v>17.420884683608204</v>
      </c>
    </row>
    <row r="19" spans="1:7" s="94" customFormat="1" ht="14.5" customHeight="1">
      <c r="A19" s="18" t="s">
        <v>45</v>
      </c>
      <c r="B19" s="20">
        <f t="shared" si="6"/>
        <v>100</v>
      </c>
      <c r="C19" s="128">
        <f t="shared" si="6"/>
        <v>20.051699878930663</v>
      </c>
      <c r="D19" s="127">
        <f t="shared" si="6"/>
        <v>24.934206528395201</v>
      </c>
      <c r="E19" s="127">
        <f t="shared" si="6"/>
        <v>23.127048011704929</v>
      </c>
      <c r="F19" s="127">
        <f t="shared" si="6"/>
        <v>19.726822701201812</v>
      </c>
      <c r="G19" s="127">
        <f t="shared" si="6"/>
        <v>12.160222879767398</v>
      </c>
    </row>
    <row r="20" spans="1:7" s="94" customFormat="1" ht="14.5" customHeight="1">
      <c r="A20" s="109" t="s">
        <v>46</v>
      </c>
      <c r="B20" s="11">
        <f t="shared" si="6"/>
        <v>100</v>
      </c>
      <c r="C20" s="126">
        <f t="shared" si="6"/>
        <v>6.0826461595478554</v>
      </c>
      <c r="D20" s="129">
        <f t="shared" si="6"/>
        <v>25.048642638747335</v>
      </c>
      <c r="E20" s="129">
        <f t="shared" si="6"/>
        <v>26.771981840081533</v>
      </c>
      <c r="F20" s="129">
        <f t="shared" si="6"/>
        <v>28.495321041415732</v>
      </c>
      <c r="G20" s="129">
        <f t="shared" si="6"/>
        <v>13.601408320207542</v>
      </c>
    </row>
    <row r="21" spans="1:7" s="94" customFormat="1" ht="14.5" customHeight="1">
      <c r="A21" s="18" t="s">
        <v>29</v>
      </c>
      <c r="B21" s="20">
        <f t="shared" si="6"/>
        <v>100</v>
      </c>
      <c r="C21" s="128">
        <f t="shared" si="6"/>
        <v>16.893430656934306</v>
      </c>
      <c r="D21" s="127">
        <f t="shared" si="6"/>
        <v>23.378102189781021</v>
      </c>
      <c r="E21" s="127">
        <f t="shared" si="6"/>
        <v>21.722627737226276</v>
      </c>
      <c r="F21" s="127">
        <f t="shared" si="6"/>
        <v>22.633576642335765</v>
      </c>
      <c r="G21" s="127">
        <f t="shared" si="6"/>
        <v>15.372262773722628</v>
      </c>
    </row>
    <row r="22" spans="1:7" s="94" customFormat="1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s="94" customFormat="1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s="94" customFormat="1" ht="14.5" customHeight="1">
      <c r="A24" s="41" t="s">
        <v>20</v>
      </c>
      <c r="B24" s="17">
        <f>SUM(B25:B29)</f>
        <v>432480</v>
      </c>
      <c r="C24" s="17">
        <f t="shared" ref="C24:G24" si="7">SUM(C25:C29)</f>
        <v>60857</v>
      </c>
      <c r="D24" s="17">
        <f t="shared" si="7"/>
        <v>105569</v>
      </c>
      <c r="E24" s="17">
        <f t="shared" si="7"/>
        <v>101587</v>
      </c>
      <c r="F24" s="17">
        <f t="shared" si="7"/>
        <v>102796</v>
      </c>
      <c r="G24" s="17">
        <f t="shared" si="7"/>
        <v>61671</v>
      </c>
    </row>
    <row r="25" spans="1:7" s="94" customFormat="1" ht="14.5" customHeight="1">
      <c r="A25" s="18" t="s">
        <v>43</v>
      </c>
      <c r="B25" s="20">
        <f>SUM(C25:G25)</f>
        <v>23044</v>
      </c>
      <c r="C25" s="20">
        <v>78</v>
      </c>
      <c r="D25" s="20">
        <v>2397</v>
      </c>
      <c r="E25" s="20">
        <v>4559</v>
      </c>
      <c r="F25" s="20">
        <v>8729</v>
      </c>
      <c r="G25" s="20">
        <v>7281</v>
      </c>
    </row>
    <row r="26" spans="1:7" s="94" customFormat="1" ht="14.5" customHeight="1">
      <c r="A26" s="109" t="s">
        <v>27</v>
      </c>
      <c r="B26" s="11">
        <f>SUM(C26:G26)</f>
        <v>152221</v>
      </c>
      <c r="C26" s="11">
        <v>10067</v>
      </c>
      <c r="D26" s="17">
        <v>41545</v>
      </c>
      <c r="E26" s="17">
        <v>35823</v>
      </c>
      <c r="F26" s="17">
        <v>41364</v>
      </c>
      <c r="G26" s="17">
        <v>23422</v>
      </c>
    </row>
    <row r="27" spans="1:7" s="94" customFormat="1" ht="14.5" customHeight="1">
      <c r="A27" s="18" t="s">
        <v>45</v>
      </c>
      <c r="B27" s="20">
        <f>SUM(C27:G27)</f>
        <v>193865</v>
      </c>
      <c r="C27" s="20">
        <v>40266</v>
      </c>
      <c r="D27" s="19">
        <v>47332</v>
      </c>
      <c r="E27" s="19">
        <v>45658</v>
      </c>
      <c r="F27" s="19">
        <v>38074</v>
      </c>
      <c r="G27" s="19">
        <v>22535</v>
      </c>
    </row>
    <row r="28" spans="1:7" s="94" customFormat="1" ht="14.5" customHeight="1">
      <c r="A28" s="109" t="s">
        <v>46</v>
      </c>
      <c r="B28" s="11">
        <f>SUM(C28:G28)</f>
        <v>16207</v>
      </c>
      <c r="C28" s="11">
        <v>1170</v>
      </c>
      <c r="D28" s="17">
        <v>4065</v>
      </c>
      <c r="E28" s="17">
        <v>4576</v>
      </c>
      <c r="F28" s="17">
        <v>4315</v>
      </c>
      <c r="G28" s="17">
        <v>2081</v>
      </c>
    </row>
    <row r="29" spans="1:7" s="94" customFormat="1" ht="14.5" customHeight="1">
      <c r="A29" s="18" t="s">
        <v>29</v>
      </c>
      <c r="B29" s="20">
        <f>SUM(C29:G29)</f>
        <v>47143</v>
      </c>
      <c r="C29" s="20">
        <v>9276</v>
      </c>
      <c r="D29" s="19">
        <v>10230</v>
      </c>
      <c r="E29" s="19">
        <v>10971</v>
      </c>
      <c r="F29" s="19">
        <v>10314</v>
      </c>
      <c r="G29" s="19">
        <v>6352</v>
      </c>
    </row>
    <row r="30" spans="1:7" s="94" customFormat="1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s="94" customFormat="1" ht="14.5" customHeight="1">
      <c r="A31" s="41" t="s">
        <v>20</v>
      </c>
      <c r="B31" s="17">
        <f t="shared" ref="B31:G36" si="8">B24*100/$B24</f>
        <v>100</v>
      </c>
      <c r="C31" s="129">
        <f t="shared" si="8"/>
        <v>14.071633370329264</v>
      </c>
      <c r="D31" s="129">
        <f t="shared" si="8"/>
        <v>24.410146133925267</v>
      </c>
      <c r="E31" s="129">
        <f t="shared" si="8"/>
        <v>23.489409914909359</v>
      </c>
      <c r="F31" s="129">
        <f t="shared" si="8"/>
        <v>23.768960414354421</v>
      </c>
      <c r="G31" s="129">
        <f t="shared" si="8"/>
        <v>14.259850166481687</v>
      </c>
    </row>
    <row r="32" spans="1:7" s="94" customFormat="1" ht="14.5" customHeight="1">
      <c r="A32" s="18" t="s">
        <v>43</v>
      </c>
      <c r="B32" s="20">
        <f t="shared" si="8"/>
        <v>100</v>
      </c>
      <c r="C32" s="128">
        <f t="shared" si="8"/>
        <v>0.33848290227391076</v>
      </c>
      <c r="D32" s="128">
        <f t="shared" si="8"/>
        <v>10.401839958340567</v>
      </c>
      <c r="E32" s="128">
        <f t="shared" si="8"/>
        <v>19.783891685471271</v>
      </c>
      <c r="F32" s="128">
        <f t="shared" si="8"/>
        <v>37.879708383961116</v>
      </c>
      <c r="G32" s="128">
        <f t="shared" si="8"/>
        <v>31.596077069953132</v>
      </c>
    </row>
    <row r="33" spans="1:7" s="94" customFormat="1" ht="14.5" customHeight="1">
      <c r="A33" s="109" t="s">
        <v>27</v>
      </c>
      <c r="B33" s="11">
        <f t="shared" si="8"/>
        <v>100</v>
      </c>
      <c r="C33" s="126">
        <f t="shared" si="8"/>
        <v>6.6134107646119791</v>
      </c>
      <c r="D33" s="129">
        <f t="shared" si="8"/>
        <v>27.292554903725506</v>
      </c>
      <c r="E33" s="129">
        <f t="shared" si="8"/>
        <v>23.533546619717384</v>
      </c>
      <c r="F33" s="129">
        <f t="shared" si="8"/>
        <v>27.173648839516229</v>
      </c>
      <c r="G33" s="129">
        <f t="shared" si="8"/>
        <v>15.386838872428903</v>
      </c>
    </row>
    <row r="34" spans="1:7" s="94" customFormat="1" ht="14.5" customHeight="1">
      <c r="A34" s="18" t="s">
        <v>45</v>
      </c>
      <c r="B34" s="20">
        <f t="shared" si="8"/>
        <v>100</v>
      </c>
      <c r="C34" s="128">
        <f t="shared" si="8"/>
        <v>20.77012353957651</v>
      </c>
      <c r="D34" s="127">
        <f t="shared" si="8"/>
        <v>24.414927913754418</v>
      </c>
      <c r="E34" s="127">
        <f t="shared" si="8"/>
        <v>23.5514404353545</v>
      </c>
      <c r="F34" s="127">
        <f t="shared" si="8"/>
        <v>19.639439816367059</v>
      </c>
      <c r="G34" s="127">
        <f t="shared" si="8"/>
        <v>11.624068294947515</v>
      </c>
    </row>
    <row r="35" spans="1:7" s="94" customFormat="1" ht="14.5" customHeight="1">
      <c r="A35" s="109" t="s">
        <v>46</v>
      </c>
      <c r="B35" s="11">
        <f t="shared" si="8"/>
        <v>100</v>
      </c>
      <c r="C35" s="126">
        <f t="shared" si="8"/>
        <v>7.2191028567902755</v>
      </c>
      <c r="D35" s="129">
        <f t="shared" si="8"/>
        <v>25.081754797309806</v>
      </c>
      <c r="E35" s="129">
        <f t="shared" si="8"/>
        <v>28.234713395446413</v>
      </c>
      <c r="F35" s="129">
        <f t="shared" si="8"/>
        <v>26.62429814277781</v>
      </c>
      <c r="G35" s="129">
        <f t="shared" si="8"/>
        <v>12.840130807675695</v>
      </c>
    </row>
    <row r="36" spans="1:7" s="94" customFormat="1" ht="14.5" customHeight="1">
      <c r="A36" s="18" t="s">
        <v>29</v>
      </c>
      <c r="B36" s="20">
        <f t="shared" si="8"/>
        <v>100</v>
      </c>
      <c r="C36" s="128">
        <f t="shared" si="8"/>
        <v>19.676304011199967</v>
      </c>
      <c r="D36" s="127">
        <f t="shared" si="8"/>
        <v>21.699934242623506</v>
      </c>
      <c r="E36" s="127">
        <f t="shared" si="8"/>
        <v>23.271747661370725</v>
      </c>
      <c r="F36" s="127">
        <f t="shared" si="8"/>
        <v>21.878115520862057</v>
      </c>
      <c r="G36" s="127">
        <f t="shared" si="8"/>
        <v>13.473898563943745</v>
      </c>
    </row>
    <row r="37" spans="1:7" s="94" customFormat="1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s="94" customFormat="1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s="94" customFormat="1" ht="14.5" customHeight="1">
      <c r="A39" s="41" t="s">
        <v>20</v>
      </c>
      <c r="B39" s="17">
        <f>SUM(B40:B44)</f>
        <v>117433</v>
      </c>
      <c r="C39" s="17">
        <f t="shared" ref="C39:G39" si="9">SUM(C40:C44)</f>
        <v>8011</v>
      </c>
      <c r="D39" s="17">
        <f t="shared" si="9"/>
        <v>27137</v>
      </c>
      <c r="E39" s="17">
        <f t="shared" si="9"/>
        <v>22331</v>
      </c>
      <c r="F39" s="17">
        <f t="shared" si="9"/>
        <v>35160</v>
      </c>
      <c r="G39" s="17">
        <f t="shared" si="9"/>
        <v>24794</v>
      </c>
    </row>
    <row r="40" spans="1:7" s="94" customFormat="1" ht="14.5" customHeight="1">
      <c r="A40" s="18" t="s">
        <v>43</v>
      </c>
      <c r="B40" s="20">
        <f>SUM(C40:G40)</f>
        <v>6937</v>
      </c>
      <c r="C40" s="20">
        <v>25</v>
      </c>
      <c r="D40" s="20">
        <v>615</v>
      </c>
      <c r="E40" s="20">
        <v>1372</v>
      </c>
      <c r="F40" s="20">
        <v>2836</v>
      </c>
      <c r="G40" s="20">
        <v>2089</v>
      </c>
    </row>
    <row r="41" spans="1:7" s="94" customFormat="1" ht="14.5" customHeight="1">
      <c r="A41" s="109" t="s">
        <v>27</v>
      </c>
      <c r="B41" s="11">
        <f>SUM(C41:G41)</f>
        <v>63698</v>
      </c>
      <c r="C41" s="11">
        <v>2917</v>
      </c>
      <c r="D41" s="17">
        <v>13387</v>
      </c>
      <c r="E41" s="17">
        <v>12030</v>
      </c>
      <c r="F41" s="17">
        <v>21171</v>
      </c>
      <c r="G41" s="17">
        <v>14193</v>
      </c>
    </row>
    <row r="42" spans="1:7" s="94" customFormat="1" ht="14.5" customHeight="1">
      <c r="A42" s="18" t="s">
        <v>45</v>
      </c>
      <c r="B42" s="20">
        <f>SUM(C42:G42)</f>
        <v>20062</v>
      </c>
      <c r="C42" s="20">
        <v>2630</v>
      </c>
      <c r="D42" s="19">
        <v>6009</v>
      </c>
      <c r="E42" s="19">
        <v>3817</v>
      </c>
      <c r="F42" s="19">
        <v>4127</v>
      </c>
      <c r="G42" s="19">
        <v>3479</v>
      </c>
    </row>
    <row r="43" spans="1:7" s="94" customFormat="1" ht="14.5" customHeight="1">
      <c r="A43" s="109" t="s">
        <v>46</v>
      </c>
      <c r="B43" s="11">
        <f>SUM(C43:G43)</f>
        <v>5379</v>
      </c>
      <c r="C43" s="11">
        <v>143</v>
      </c>
      <c r="D43" s="17">
        <v>1342</v>
      </c>
      <c r="E43" s="17">
        <v>1203</v>
      </c>
      <c r="F43" s="17">
        <v>1836</v>
      </c>
      <c r="G43" s="17">
        <v>855</v>
      </c>
    </row>
    <row r="44" spans="1:7" s="94" customFormat="1" ht="14.5" customHeight="1">
      <c r="A44" s="18" t="s">
        <v>29</v>
      </c>
      <c r="B44" s="20">
        <f>SUM(C44:G44)</f>
        <v>21357</v>
      </c>
      <c r="C44" s="20">
        <v>2296</v>
      </c>
      <c r="D44" s="19">
        <v>5784</v>
      </c>
      <c r="E44" s="19">
        <v>3909</v>
      </c>
      <c r="F44" s="19">
        <v>5190</v>
      </c>
      <c r="G44" s="19">
        <v>4178</v>
      </c>
    </row>
    <row r="45" spans="1:7" s="94" customFormat="1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s="94" customFormat="1" ht="14.5" customHeight="1">
      <c r="A46" s="41" t="s">
        <v>20</v>
      </c>
      <c r="B46" s="17">
        <f t="shared" ref="B46:G46" si="10">B39*100/$B39</f>
        <v>100</v>
      </c>
      <c r="C46" s="129">
        <f>C39*100/$B39</f>
        <v>6.8217621963161976</v>
      </c>
      <c r="D46" s="129">
        <f t="shared" si="10"/>
        <v>23.108495908305162</v>
      </c>
      <c r="E46" s="129">
        <f t="shared" si="10"/>
        <v>19.015949520151917</v>
      </c>
      <c r="F46" s="129">
        <f t="shared" si="10"/>
        <v>29.940476697350828</v>
      </c>
      <c r="G46" s="129">
        <f t="shared" si="10"/>
        <v>21.113315677875896</v>
      </c>
    </row>
    <row r="47" spans="1:7" s="94" customFormat="1" ht="14.5" customHeight="1">
      <c r="A47" s="18" t="s">
        <v>43</v>
      </c>
      <c r="B47" s="20">
        <f>B40*100/$B40</f>
        <v>100</v>
      </c>
      <c r="C47" s="106">
        <f t="shared" ref="C47:G47" si="11">C40*100/$B40</f>
        <v>0.36038633415020904</v>
      </c>
      <c r="D47" s="106">
        <f t="shared" si="11"/>
        <v>8.8655038200951424</v>
      </c>
      <c r="E47" s="106">
        <f t="shared" si="11"/>
        <v>19.77800201816347</v>
      </c>
      <c r="F47" s="106">
        <f t="shared" si="11"/>
        <v>40.882225745999712</v>
      </c>
      <c r="G47" s="106">
        <f t="shared" si="11"/>
        <v>30.113882081591466</v>
      </c>
    </row>
    <row r="48" spans="1:7" s="94" customFormat="1" ht="14.5" customHeight="1">
      <c r="A48" s="109" t="s">
        <v>27</v>
      </c>
      <c r="B48" s="11">
        <f>B41*100/$B41</f>
        <v>100</v>
      </c>
      <c r="C48" s="62">
        <f t="shared" ref="C48:G48" si="12">C41*100/$B41</f>
        <v>4.5794216458915509</v>
      </c>
      <c r="D48" s="62">
        <f t="shared" si="12"/>
        <v>21.016358441395333</v>
      </c>
      <c r="E48" s="62">
        <f t="shared" si="12"/>
        <v>18.885993280793745</v>
      </c>
      <c r="F48" s="62">
        <f t="shared" si="12"/>
        <v>33.236522339790888</v>
      </c>
      <c r="G48" s="62">
        <f t="shared" si="12"/>
        <v>22.281704292128481</v>
      </c>
    </row>
    <row r="49" spans="1:13" s="94" customFormat="1" ht="14.5" customHeight="1">
      <c r="A49" s="18" t="s">
        <v>45</v>
      </c>
      <c r="B49" s="20">
        <f>B42*100/$B42</f>
        <v>100</v>
      </c>
      <c r="C49" s="106">
        <f t="shared" ref="C49:G49" si="13">C42*100/$B42</f>
        <v>13.109360980959027</v>
      </c>
      <c r="D49" s="106">
        <f t="shared" si="13"/>
        <v>29.952148340145548</v>
      </c>
      <c r="E49" s="106">
        <f t="shared" si="13"/>
        <v>19.026019340045856</v>
      </c>
      <c r="F49" s="106">
        <f t="shared" si="13"/>
        <v>20.571229189512511</v>
      </c>
      <c r="G49" s="106">
        <f t="shared" si="13"/>
        <v>17.341242149337056</v>
      </c>
    </row>
    <row r="50" spans="1:13" s="94" customFormat="1" ht="14.5" customHeight="1">
      <c r="A50" s="109" t="s">
        <v>46</v>
      </c>
      <c r="B50" s="11">
        <f>B43*100/$B43</f>
        <v>100</v>
      </c>
      <c r="C50" s="62">
        <f t="shared" ref="C50:G50" si="14">C43*100/$B43</f>
        <v>2.6584867075664622</v>
      </c>
      <c r="D50" s="62">
        <f t="shared" si="14"/>
        <v>24.948875255623722</v>
      </c>
      <c r="E50" s="62">
        <f t="shared" si="14"/>
        <v>22.364751812604574</v>
      </c>
      <c r="F50" s="62">
        <f t="shared" si="14"/>
        <v>34.132738427216957</v>
      </c>
      <c r="G50" s="62">
        <f t="shared" si="14"/>
        <v>15.895147796988288</v>
      </c>
    </row>
    <row r="51" spans="1:13" s="94" customFormat="1" ht="14.5" customHeight="1">
      <c r="A51" s="18" t="s">
        <v>29</v>
      </c>
      <c r="B51" s="20">
        <f>B44*100/$B44</f>
        <v>100</v>
      </c>
      <c r="C51" s="106">
        <f t="shared" ref="C51:G51" si="15">C44*100/$B44</f>
        <v>10.75057358243199</v>
      </c>
      <c r="D51" s="106">
        <f t="shared" si="15"/>
        <v>27.082455401039471</v>
      </c>
      <c r="E51" s="106">
        <f t="shared" si="15"/>
        <v>18.303132462424497</v>
      </c>
      <c r="F51" s="106">
        <f t="shared" si="15"/>
        <v>24.30116589408625</v>
      </c>
      <c r="G51" s="106">
        <f t="shared" si="15"/>
        <v>19.562672660017792</v>
      </c>
    </row>
    <row r="52" spans="1:13" s="94" customFormat="1" ht="17.149999999999999" customHeight="1">
      <c r="A52" s="245" t="s">
        <v>52</v>
      </c>
      <c r="B52" s="245"/>
      <c r="C52" s="245"/>
      <c r="D52" s="245"/>
      <c r="E52" s="245"/>
      <c r="F52" s="245"/>
      <c r="G52" s="245"/>
      <c r="H52" s="155"/>
      <c r="I52" s="155"/>
      <c r="J52" s="155"/>
      <c r="K52" s="155"/>
      <c r="L52" s="155"/>
      <c r="M52" s="155"/>
    </row>
    <row r="53" spans="1:13" s="154" customFormat="1" ht="14.5" customHeight="1">
      <c r="A53" s="244" t="s">
        <v>143</v>
      </c>
      <c r="B53" s="244"/>
      <c r="C53" s="244"/>
      <c r="D53" s="244"/>
      <c r="E53" s="244"/>
      <c r="F53" s="244"/>
      <c r="G53" s="244"/>
      <c r="H53" s="152"/>
      <c r="I53" s="152"/>
      <c r="J53" s="152"/>
      <c r="K53" s="152"/>
      <c r="L53" s="152"/>
      <c r="M53" s="152"/>
    </row>
    <row r="54" spans="1:13" s="154" customFormat="1" ht="14.5" customHeight="1">
      <c r="A54" s="244"/>
      <c r="B54" s="244"/>
      <c r="C54" s="244"/>
      <c r="D54" s="244"/>
      <c r="E54" s="244"/>
      <c r="F54" s="244"/>
      <c r="G54" s="244"/>
      <c r="H54" s="152"/>
      <c r="I54" s="152"/>
      <c r="J54" s="152"/>
      <c r="K54" s="152"/>
      <c r="L54" s="152"/>
      <c r="M54" s="152"/>
    </row>
  </sheetData>
  <mergeCells count="14">
    <mergeCell ref="A53:G54"/>
    <mergeCell ref="A52:G52"/>
    <mergeCell ref="B38:G38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I10" sqref="I10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166</v>
      </c>
      <c r="B3" s="22"/>
    </row>
    <row r="4" spans="1:7" ht="14.5" customHeight="1"/>
    <row r="5" spans="1:7" s="103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</row>
    <row r="7" spans="1:7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ht="14.5" customHeight="1">
      <c r="A9" s="41" t="s">
        <v>20</v>
      </c>
      <c r="B9" s="17">
        <f>SUM(B10:B14)</f>
        <v>187413</v>
      </c>
      <c r="C9" s="17">
        <f t="shared" ref="C9:G9" si="0">SUM(C10:C14)</f>
        <v>21791</v>
      </c>
      <c r="D9" s="17">
        <f t="shared" si="0"/>
        <v>42331</v>
      </c>
      <c r="E9" s="17">
        <f t="shared" si="0"/>
        <v>41466</v>
      </c>
      <c r="F9" s="17">
        <f t="shared" si="0"/>
        <v>50263</v>
      </c>
      <c r="G9" s="17">
        <f t="shared" si="0"/>
        <v>31562</v>
      </c>
    </row>
    <row r="10" spans="1:7" ht="14.5" customHeight="1">
      <c r="A10" s="18" t="s">
        <v>43</v>
      </c>
      <c r="B10" s="20">
        <f>SUM(C10:G10)</f>
        <v>9814</v>
      </c>
      <c r="C10" s="20">
        <f>C25+C40</f>
        <v>35</v>
      </c>
      <c r="D10" s="20">
        <f t="shared" ref="D10:G10" si="1">D25+D40</f>
        <v>729</v>
      </c>
      <c r="E10" s="20">
        <f t="shared" si="1"/>
        <v>1672</v>
      </c>
      <c r="F10" s="20">
        <f t="shared" si="1"/>
        <v>3972</v>
      </c>
      <c r="G10" s="20">
        <f t="shared" si="1"/>
        <v>3406</v>
      </c>
    </row>
    <row r="11" spans="1:7" ht="14.5" customHeight="1">
      <c r="A11" s="109" t="s">
        <v>27</v>
      </c>
      <c r="B11" s="11">
        <f>SUM(C11:G11)</f>
        <v>78243</v>
      </c>
      <c r="C11" s="11">
        <f t="shared" ref="C11:G14" si="2">C26+C41</f>
        <v>4599</v>
      </c>
      <c r="D11" s="17">
        <f t="shared" si="2"/>
        <v>18604</v>
      </c>
      <c r="E11" s="17">
        <f t="shared" si="2"/>
        <v>16645</v>
      </c>
      <c r="F11" s="17">
        <f t="shared" si="2"/>
        <v>23922</v>
      </c>
      <c r="G11" s="17">
        <f t="shared" si="2"/>
        <v>14473</v>
      </c>
    </row>
    <row r="12" spans="1:7" ht="14.5" customHeight="1">
      <c r="A12" s="18" t="s">
        <v>45</v>
      </c>
      <c r="B12" s="20">
        <f>SUM(C12:G12)</f>
        <v>68829</v>
      </c>
      <c r="C12" s="20">
        <f t="shared" si="2"/>
        <v>13445</v>
      </c>
      <c r="D12" s="19">
        <f t="shared" si="2"/>
        <v>16121</v>
      </c>
      <c r="E12" s="19">
        <f t="shared" si="2"/>
        <v>16031</v>
      </c>
      <c r="F12" s="19">
        <f t="shared" si="2"/>
        <v>14480</v>
      </c>
      <c r="G12" s="19">
        <f t="shared" si="2"/>
        <v>8752</v>
      </c>
    </row>
    <row r="13" spans="1:7" ht="14.5" customHeight="1">
      <c r="A13" s="109" t="s">
        <v>46</v>
      </c>
      <c r="B13" s="11">
        <f>SUM(C13:G13)</f>
        <v>5950</v>
      </c>
      <c r="C13" s="11">
        <f t="shared" si="2"/>
        <v>305</v>
      </c>
      <c r="D13" s="17">
        <f t="shared" si="2"/>
        <v>1367</v>
      </c>
      <c r="E13" s="17">
        <f t="shared" si="2"/>
        <v>1610</v>
      </c>
      <c r="F13" s="17">
        <f t="shared" si="2"/>
        <v>1822</v>
      </c>
      <c r="G13" s="17">
        <f t="shared" si="2"/>
        <v>846</v>
      </c>
    </row>
    <row r="14" spans="1:7" ht="14.5" customHeight="1">
      <c r="A14" s="18" t="s">
        <v>29</v>
      </c>
      <c r="B14" s="20">
        <f>SUM(C14:G14)</f>
        <v>24577</v>
      </c>
      <c r="C14" s="20">
        <f t="shared" si="2"/>
        <v>3407</v>
      </c>
      <c r="D14" s="19">
        <f t="shared" si="2"/>
        <v>5510</v>
      </c>
      <c r="E14" s="19">
        <f t="shared" si="2"/>
        <v>5508</v>
      </c>
      <c r="F14" s="19">
        <f t="shared" si="2"/>
        <v>6067</v>
      </c>
      <c r="G14" s="19">
        <f t="shared" si="2"/>
        <v>4085</v>
      </c>
    </row>
    <row r="15" spans="1:7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ht="14.5" customHeight="1">
      <c r="A16" s="41" t="s">
        <v>20</v>
      </c>
      <c r="B16" s="17">
        <f t="shared" ref="B16:G21" si="3">B9*100/$B9</f>
        <v>100</v>
      </c>
      <c r="C16" s="129">
        <f t="shared" si="3"/>
        <v>11.627261716102938</v>
      </c>
      <c r="D16" s="129">
        <f t="shared" si="3"/>
        <v>22.587013707693703</v>
      </c>
      <c r="E16" s="129">
        <f t="shared" si="3"/>
        <v>22.125466216324373</v>
      </c>
      <c r="F16" s="129">
        <f t="shared" si="3"/>
        <v>26.819377524504702</v>
      </c>
      <c r="G16" s="129">
        <f t="shared" si="3"/>
        <v>16.840880835374282</v>
      </c>
    </row>
    <row r="17" spans="1:7" ht="14.5" customHeight="1">
      <c r="A17" s="18" t="s">
        <v>43</v>
      </c>
      <c r="B17" s="20">
        <f t="shared" si="3"/>
        <v>100</v>
      </c>
      <c r="C17" s="128">
        <f t="shared" si="3"/>
        <v>0.35663338088445079</v>
      </c>
      <c r="D17" s="128">
        <f t="shared" si="3"/>
        <v>7.4281638475647034</v>
      </c>
      <c r="E17" s="128">
        <f t="shared" si="3"/>
        <v>17.036886081108619</v>
      </c>
      <c r="F17" s="128">
        <f t="shared" si="3"/>
        <v>40.472793967801103</v>
      </c>
      <c r="G17" s="128">
        <f t="shared" si="3"/>
        <v>34.705522722641128</v>
      </c>
    </row>
    <row r="18" spans="1:7" ht="14.5" customHeight="1">
      <c r="A18" s="109" t="s">
        <v>27</v>
      </c>
      <c r="B18" s="11">
        <f t="shared" si="3"/>
        <v>100</v>
      </c>
      <c r="C18" s="126">
        <f t="shared" si="3"/>
        <v>5.8778421072811629</v>
      </c>
      <c r="D18" s="129">
        <f t="shared" si="3"/>
        <v>23.777206906688139</v>
      </c>
      <c r="E18" s="129">
        <f t="shared" si="3"/>
        <v>21.273468553097402</v>
      </c>
      <c r="F18" s="129">
        <f t="shared" si="3"/>
        <v>30.573981059008474</v>
      </c>
      <c r="G18" s="129">
        <f t="shared" si="3"/>
        <v>18.497501373924823</v>
      </c>
    </row>
    <row r="19" spans="1:7" ht="14.5" customHeight="1">
      <c r="A19" s="18" t="s">
        <v>45</v>
      </c>
      <c r="B19" s="20">
        <f t="shared" si="3"/>
        <v>100</v>
      </c>
      <c r="C19" s="128">
        <f t="shared" si="3"/>
        <v>19.53391738947246</v>
      </c>
      <c r="D19" s="127">
        <f t="shared" si="3"/>
        <v>23.421813479783232</v>
      </c>
      <c r="E19" s="127">
        <f t="shared" si="3"/>
        <v>23.291054642665156</v>
      </c>
      <c r="F19" s="127">
        <f t="shared" si="3"/>
        <v>21.037644016330326</v>
      </c>
      <c r="G19" s="127">
        <f t="shared" si="3"/>
        <v>12.715570471748826</v>
      </c>
    </row>
    <row r="20" spans="1:7" ht="14.5" customHeight="1">
      <c r="A20" s="109" t="s">
        <v>46</v>
      </c>
      <c r="B20" s="11">
        <f t="shared" si="3"/>
        <v>100</v>
      </c>
      <c r="C20" s="126">
        <f t="shared" si="3"/>
        <v>5.1260504201680677</v>
      </c>
      <c r="D20" s="129">
        <f t="shared" si="3"/>
        <v>22.974789915966387</v>
      </c>
      <c r="E20" s="129">
        <f t="shared" si="3"/>
        <v>27.058823529411764</v>
      </c>
      <c r="F20" s="129">
        <f t="shared" si="3"/>
        <v>30.6218487394958</v>
      </c>
      <c r="G20" s="129">
        <f t="shared" si="3"/>
        <v>14.218487394957982</v>
      </c>
    </row>
    <row r="21" spans="1:7" ht="14.5" customHeight="1">
      <c r="A21" s="18" t="s">
        <v>29</v>
      </c>
      <c r="B21" s="20">
        <f t="shared" si="3"/>
        <v>100</v>
      </c>
      <c r="C21" s="128">
        <f t="shared" si="3"/>
        <v>13.862554420799935</v>
      </c>
      <c r="D21" s="127">
        <f t="shared" si="3"/>
        <v>22.419335150750701</v>
      </c>
      <c r="E21" s="127">
        <f t="shared" si="3"/>
        <v>22.41119746104081</v>
      </c>
      <c r="F21" s="127">
        <f t="shared" si="3"/>
        <v>24.685681734955445</v>
      </c>
      <c r="G21" s="127">
        <f t="shared" si="3"/>
        <v>16.621231232453106</v>
      </c>
    </row>
    <row r="22" spans="1:7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ht="14.5" customHeight="1">
      <c r="A24" s="41" t="s">
        <v>20</v>
      </c>
      <c r="B24" s="17">
        <f>SUM(B25:B29)</f>
        <v>144818</v>
      </c>
      <c r="C24" s="17">
        <f t="shared" ref="C24:G24" si="4">SUM(C25:C29)</f>
        <v>19414</v>
      </c>
      <c r="D24" s="17">
        <f t="shared" si="4"/>
        <v>33815</v>
      </c>
      <c r="E24" s="17">
        <f t="shared" si="4"/>
        <v>34222</v>
      </c>
      <c r="F24" s="17">
        <f t="shared" si="4"/>
        <v>36138</v>
      </c>
      <c r="G24" s="17">
        <f t="shared" si="4"/>
        <v>21229</v>
      </c>
    </row>
    <row r="25" spans="1:7" ht="14.5" customHeight="1">
      <c r="A25" s="18" t="s">
        <v>43</v>
      </c>
      <c r="B25" s="20">
        <f>SUM(C25:G25)</f>
        <v>7305</v>
      </c>
      <c r="C25" s="20">
        <v>26</v>
      </c>
      <c r="D25" s="20">
        <v>559</v>
      </c>
      <c r="E25" s="20">
        <v>1269</v>
      </c>
      <c r="F25" s="20">
        <v>2902</v>
      </c>
      <c r="G25" s="20">
        <v>2549</v>
      </c>
    </row>
    <row r="26" spans="1:7" ht="14.5" customHeight="1">
      <c r="A26" s="109" t="s">
        <v>27</v>
      </c>
      <c r="B26" s="11">
        <f>SUM(C26:G26)</f>
        <v>53051</v>
      </c>
      <c r="C26" s="11">
        <v>3568</v>
      </c>
      <c r="D26" s="17">
        <v>13937</v>
      </c>
      <c r="E26" s="17">
        <v>12316</v>
      </c>
      <c r="F26" s="17">
        <v>14957</v>
      </c>
      <c r="G26" s="17">
        <v>8273</v>
      </c>
    </row>
    <row r="27" spans="1:7" ht="14.5" customHeight="1">
      <c r="A27" s="18" t="s">
        <v>45</v>
      </c>
      <c r="B27" s="20">
        <f>SUM(C27:G27)</f>
        <v>62736</v>
      </c>
      <c r="C27" s="20">
        <v>12778</v>
      </c>
      <c r="D27" s="19">
        <v>14508</v>
      </c>
      <c r="E27" s="19">
        <v>15052</v>
      </c>
      <c r="F27" s="19">
        <v>12989</v>
      </c>
      <c r="G27" s="19">
        <v>7409</v>
      </c>
    </row>
    <row r="28" spans="1:7" ht="14.5" customHeight="1">
      <c r="A28" s="109" t="s">
        <v>46</v>
      </c>
      <c r="B28" s="11">
        <f>SUM(C28:G28)</f>
        <v>4721</v>
      </c>
      <c r="C28" s="11">
        <v>286</v>
      </c>
      <c r="D28" s="17">
        <v>1157</v>
      </c>
      <c r="E28" s="17">
        <v>1397</v>
      </c>
      <c r="F28" s="17">
        <v>1282</v>
      </c>
      <c r="G28" s="17">
        <v>599</v>
      </c>
    </row>
    <row r="29" spans="1:7" ht="14.5" customHeight="1">
      <c r="A29" s="18" t="s">
        <v>29</v>
      </c>
      <c r="B29" s="20">
        <f>SUM(C29:G29)</f>
        <v>17005</v>
      </c>
      <c r="C29" s="20">
        <v>2756</v>
      </c>
      <c r="D29" s="19">
        <v>3654</v>
      </c>
      <c r="E29" s="19">
        <v>4188</v>
      </c>
      <c r="F29" s="19">
        <v>4008</v>
      </c>
      <c r="G29" s="19">
        <v>2399</v>
      </c>
    </row>
    <row r="30" spans="1:7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ht="14.5" customHeight="1">
      <c r="A31" s="41" t="s">
        <v>20</v>
      </c>
      <c r="B31" s="17">
        <f t="shared" ref="B31:G36" si="5">B24*100/$B24</f>
        <v>100</v>
      </c>
      <c r="C31" s="129">
        <f t="shared" si="5"/>
        <v>13.405792097667417</v>
      </c>
      <c r="D31" s="129">
        <f t="shared" si="5"/>
        <v>23.349997928434309</v>
      </c>
      <c r="E31" s="129">
        <f t="shared" si="5"/>
        <v>23.631040340289189</v>
      </c>
      <c r="F31" s="129">
        <f t="shared" si="5"/>
        <v>24.954080293886118</v>
      </c>
      <c r="G31" s="129">
        <f t="shared" si="5"/>
        <v>14.659089339722962</v>
      </c>
    </row>
    <row r="32" spans="1:7" ht="14.5" customHeight="1">
      <c r="A32" s="18" t="s">
        <v>43</v>
      </c>
      <c r="B32" s="20">
        <f t="shared" si="5"/>
        <v>100</v>
      </c>
      <c r="C32" s="128">
        <f t="shared" si="5"/>
        <v>0.35592060232717315</v>
      </c>
      <c r="D32" s="128">
        <f t="shared" si="5"/>
        <v>7.6522929500342229</v>
      </c>
      <c r="E32" s="128">
        <f t="shared" si="5"/>
        <v>17.371663244353183</v>
      </c>
      <c r="F32" s="128">
        <f t="shared" si="5"/>
        <v>39.72621492128679</v>
      </c>
      <c r="G32" s="128">
        <f t="shared" si="5"/>
        <v>34.893908281998634</v>
      </c>
    </row>
    <row r="33" spans="1:7" ht="14.5" customHeight="1">
      <c r="A33" s="109" t="s">
        <v>27</v>
      </c>
      <c r="B33" s="11">
        <f t="shared" si="5"/>
        <v>100</v>
      </c>
      <c r="C33" s="126">
        <f t="shared" si="5"/>
        <v>6.7256036643984087</v>
      </c>
      <c r="D33" s="129">
        <f t="shared" si="5"/>
        <v>26.27094682475354</v>
      </c>
      <c r="E33" s="129">
        <f t="shared" si="5"/>
        <v>23.215396505249664</v>
      </c>
      <c r="F33" s="129">
        <f t="shared" si="5"/>
        <v>28.193625002356224</v>
      </c>
      <c r="G33" s="129">
        <f t="shared" si="5"/>
        <v>15.594428003242163</v>
      </c>
    </row>
    <row r="34" spans="1:7" ht="14.5" customHeight="1">
      <c r="A34" s="18" t="s">
        <v>45</v>
      </c>
      <c r="B34" s="20">
        <f t="shared" si="5"/>
        <v>100</v>
      </c>
      <c r="C34" s="128">
        <f t="shared" si="5"/>
        <v>20.367890844172404</v>
      </c>
      <c r="D34" s="127">
        <f t="shared" si="5"/>
        <v>23.125478194338179</v>
      </c>
      <c r="E34" s="127">
        <f t="shared" si="5"/>
        <v>23.992603927569498</v>
      </c>
      <c r="F34" s="127">
        <f t="shared" si="5"/>
        <v>20.704220862024993</v>
      </c>
      <c r="G34" s="127">
        <f t="shared" si="5"/>
        <v>11.809806171894925</v>
      </c>
    </row>
    <row r="35" spans="1:7" ht="14.5" customHeight="1">
      <c r="A35" s="109" t="s">
        <v>46</v>
      </c>
      <c r="B35" s="11">
        <f t="shared" si="5"/>
        <v>100</v>
      </c>
      <c r="C35" s="126">
        <f t="shared" si="5"/>
        <v>6.0580385511544161</v>
      </c>
      <c r="D35" s="129">
        <f t="shared" si="5"/>
        <v>24.507519593306501</v>
      </c>
      <c r="E35" s="129">
        <f t="shared" si="5"/>
        <v>29.591188307561957</v>
      </c>
      <c r="F35" s="129">
        <f t="shared" si="5"/>
        <v>27.15526371531455</v>
      </c>
      <c r="G35" s="129">
        <f t="shared" si="5"/>
        <v>12.687989832662572</v>
      </c>
    </row>
    <row r="36" spans="1:7" ht="14.5" customHeight="1">
      <c r="A36" s="18" t="s">
        <v>29</v>
      </c>
      <c r="B36" s="20">
        <f t="shared" si="5"/>
        <v>100</v>
      </c>
      <c r="C36" s="128">
        <f t="shared" si="5"/>
        <v>16.206997941781829</v>
      </c>
      <c r="D36" s="127">
        <f t="shared" si="5"/>
        <v>21.487797706556893</v>
      </c>
      <c r="E36" s="127">
        <f t="shared" si="5"/>
        <v>24.628050573360778</v>
      </c>
      <c r="F36" s="127">
        <f t="shared" si="5"/>
        <v>23.569538371067335</v>
      </c>
      <c r="G36" s="127">
        <f t="shared" si="5"/>
        <v>14.107615407233167</v>
      </c>
    </row>
    <row r="37" spans="1:7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ht="14.5" customHeight="1">
      <c r="A39" s="41" t="s">
        <v>20</v>
      </c>
      <c r="B39" s="17">
        <f>SUM(B40:B44)</f>
        <v>42595</v>
      </c>
      <c r="C39" s="17">
        <f t="shared" ref="C39:G39" si="6">SUM(C40:C44)</f>
        <v>2377</v>
      </c>
      <c r="D39" s="17">
        <f t="shared" si="6"/>
        <v>8516</v>
      </c>
      <c r="E39" s="17">
        <f t="shared" si="6"/>
        <v>7244</v>
      </c>
      <c r="F39" s="17">
        <f t="shared" si="6"/>
        <v>14125</v>
      </c>
      <c r="G39" s="17">
        <f t="shared" si="6"/>
        <v>10333</v>
      </c>
    </row>
    <row r="40" spans="1:7" ht="14.5" customHeight="1">
      <c r="A40" s="18" t="s">
        <v>43</v>
      </c>
      <c r="B40" s="20">
        <f>SUM(C40:G40)</f>
        <v>2509</v>
      </c>
      <c r="C40" s="20">
        <v>9</v>
      </c>
      <c r="D40" s="20">
        <v>170</v>
      </c>
      <c r="E40" s="20">
        <v>403</v>
      </c>
      <c r="F40" s="20">
        <v>1070</v>
      </c>
      <c r="G40" s="20">
        <v>857</v>
      </c>
    </row>
    <row r="41" spans="1:7" ht="14.5" customHeight="1">
      <c r="A41" s="109" t="s">
        <v>27</v>
      </c>
      <c r="B41" s="11">
        <f>SUM(C41:G41)</f>
        <v>25192</v>
      </c>
      <c r="C41" s="11">
        <v>1031</v>
      </c>
      <c r="D41" s="17">
        <v>4667</v>
      </c>
      <c r="E41" s="17">
        <v>4329</v>
      </c>
      <c r="F41" s="17">
        <v>8965</v>
      </c>
      <c r="G41" s="17">
        <v>6200</v>
      </c>
    </row>
    <row r="42" spans="1:7" ht="14.5" customHeight="1">
      <c r="A42" s="18" t="s">
        <v>45</v>
      </c>
      <c r="B42" s="20">
        <f>SUM(C42:G42)</f>
        <v>6093</v>
      </c>
      <c r="C42" s="20">
        <v>667</v>
      </c>
      <c r="D42" s="19">
        <v>1613</v>
      </c>
      <c r="E42" s="19">
        <v>979</v>
      </c>
      <c r="F42" s="19">
        <v>1491</v>
      </c>
      <c r="G42" s="19">
        <v>1343</v>
      </c>
    </row>
    <row r="43" spans="1:7" ht="14.5" customHeight="1">
      <c r="A43" s="109" t="s">
        <v>46</v>
      </c>
      <c r="B43" s="11">
        <f>SUM(C43:G43)</f>
        <v>1229</v>
      </c>
      <c r="C43" s="11">
        <v>19</v>
      </c>
      <c r="D43" s="17">
        <v>210</v>
      </c>
      <c r="E43" s="17">
        <v>213</v>
      </c>
      <c r="F43" s="17">
        <v>540</v>
      </c>
      <c r="G43" s="17">
        <v>247</v>
      </c>
    </row>
    <row r="44" spans="1:7" ht="14.5" customHeight="1">
      <c r="A44" s="18" t="s">
        <v>29</v>
      </c>
      <c r="B44" s="20">
        <f>SUM(C44:G44)</f>
        <v>7572</v>
      </c>
      <c r="C44" s="20">
        <v>651</v>
      </c>
      <c r="D44" s="19">
        <v>1856</v>
      </c>
      <c r="E44" s="19">
        <v>1320</v>
      </c>
      <c r="F44" s="19">
        <v>2059</v>
      </c>
      <c r="G44" s="19">
        <v>1686</v>
      </c>
    </row>
    <row r="45" spans="1:7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ht="14.5" customHeight="1">
      <c r="A46" s="41" t="s">
        <v>20</v>
      </c>
      <c r="B46" s="17">
        <f t="shared" ref="B46:G46" si="7">B39*100/$B39</f>
        <v>100</v>
      </c>
      <c r="C46" s="129">
        <f>C39*100/$B39</f>
        <v>5.5804671909848578</v>
      </c>
      <c r="D46" s="129">
        <f t="shared" si="7"/>
        <v>19.99295691982627</v>
      </c>
      <c r="E46" s="129">
        <f t="shared" si="7"/>
        <v>17.006690926165042</v>
      </c>
      <c r="F46" s="129">
        <f t="shared" si="7"/>
        <v>33.16116915130884</v>
      </c>
      <c r="G46" s="129">
        <f t="shared" si="7"/>
        <v>24.258715811714989</v>
      </c>
    </row>
    <row r="47" spans="1:7" ht="14.5" customHeight="1">
      <c r="A47" s="18" t="s">
        <v>43</v>
      </c>
      <c r="B47" s="20">
        <f>B40*100/$B40</f>
        <v>100</v>
      </c>
      <c r="C47" s="106">
        <f t="shared" ref="C47:G51" si="8">C40*100/$B40</f>
        <v>0.35870864886408926</v>
      </c>
      <c r="D47" s="106">
        <f t="shared" si="8"/>
        <v>6.7756078118772418</v>
      </c>
      <c r="E47" s="106">
        <f t="shared" si="8"/>
        <v>16.062176165803109</v>
      </c>
      <c r="F47" s="106">
        <f t="shared" si="8"/>
        <v>42.646472698286168</v>
      </c>
      <c r="G47" s="106">
        <f t="shared" si="8"/>
        <v>34.157034675169392</v>
      </c>
    </row>
    <row r="48" spans="1:7" ht="14.5" customHeight="1">
      <c r="A48" s="109" t="s">
        <v>27</v>
      </c>
      <c r="B48" s="11">
        <f>B41*100/$B41</f>
        <v>100</v>
      </c>
      <c r="C48" s="62">
        <f t="shared" si="8"/>
        <v>4.0925690695458874</v>
      </c>
      <c r="D48" s="62">
        <f t="shared" si="8"/>
        <v>18.525722451571927</v>
      </c>
      <c r="E48" s="62">
        <f t="shared" si="8"/>
        <v>17.184026675134962</v>
      </c>
      <c r="F48" s="62">
        <f t="shared" si="8"/>
        <v>35.586694188631313</v>
      </c>
      <c r="G48" s="62">
        <f t="shared" si="8"/>
        <v>24.61098761511591</v>
      </c>
    </row>
    <row r="49" spans="1:7" ht="14.5" customHeight="1">
      <c r="A49" s="18" t="s">
        <v>45</v>
      </c>
      <c r="B49" s="20">
        <f>B42*100/$B42</f>
        <v>100</v>
      </c>
      <c r="C49" s="106">
        <f t="shared" si="8"/>
        <v>10.946988347283769</v>
      </c>
      <c r="D49" s="106">
        <f t="shared" si="8"/>
        <v>26.473001805350403</v>
      </c>
      <c r="E49" s="106">
        <f t="shared" si="8"/>
        <v>16.067618578696866</v>
      </c>
      <c r="F49" s="106">
        <f t="shared" si="8"/>
        <v>24.47070408665682</v>
      </c>
      <c r="G49" s="106">
        <f t="shared" si="8"/>
        <v>22.041687182012144</v>
      </c>
    </row>
    <row r="50" spans="1:7" ht="14.5" customHeight="1">
      <c r="A50" s="109" t="s">
        <v>46</v>
      </c>
      <c r="B50" s="11">
        <f>B43*100/$B43</f>
        <v>100</v>
      </c>
      <c r="C50" s="62">
        <f t="shared" si="8"/>
        <v>1.5459723352318959</v>
      </c>
      <c r="D50" s="62">
        <f t="shared" si="8"/>
        <v>17.087062652563059</v>
      </c>
      <c r="E50" s="62">
        <f t="shared" si="8"/>
        <v>17.331163547599676</v>
      </c>
      <c r="F50" s="62">
        <f t="shared" si="8"/>
        <v>43.938161106590726</v>
      </c>
      <c r="G50" s="62">
        <f t="shared" si="8"/>
        <v>20.097640358014647</v>
      </c>
    </row>
    <row r="51" spans="1:7" ht="14.5" customHeight="1">
      <c r="A51" s="18" t="s">
        <v>29</v>
      </c>
      <c r="B51" s="20">
        <f>B44*100/$B44</f>
        <v>100</v>
      </c>
      <c r="C51" s="106">
        <f t="shared" si="8"/>
        <v>8.5974643423137884</v>
      </c>
      <c r="D51" s="106">
        <f t="shared" si="8"/>
        <v>24.511357633386158</v>
      </c>
      <c r="E51" s="106">
        <f t="shared" si="8"/>
        <v>17.432646592709983</v>
      </c>
      <c r="F51" s="106">
        <f t="shared" si="8"/>
        <v>27.19228737453777</v>
      </c>
      <c r="G51" s="106">
        <f t="shared" si="8"/>
        <v>22.266244057052297</v>
      </c>
    </row>
    <row r="52" spans="1:7" ht="17.149999999999999" customHeight="1">
      <c r="A52" s="245" t="s">
        <v>52</v>
      </c>
      <c r="B52" s="245"/>
      <c r="C52" s="245"/>
      <c r="D52" s="245"/>
      <c r="E52" s="245"/>
      <c r="F52" s="245"/>
      <c r="G52" s="245"/>
    </row>
    <row r="53" spans="1:7" ht="14.5" customHeight="1">
      <c r="A53" s="244" t="s">
        <v>143</v>
      </c>
      <c r="B53" s="244"/>
      <c r="C53" s="244"/>
      <c r="D53" s="244"/>
      <c r="E53" s="244"/>
      <c r="F53" s="244"/>
      <c r="G53" s="244"/>
    </row>
    <row r="54" spans="1:7" ht="14.5" customHeight="1">
      <c r="A54" s="244"/>
      <c r="B54" s="244"/>
      <c r="C54" s="244"/>
      <c r="D54" s="244"/>
      <c r="E54" s="244"/>
      <c r="F54" s="244"/>
      <c r="G54" s="244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167</v>
      </c>
      <c r="B3" s="22"/>
    </row>
    <row r="4" spans="1:7" ht="14.5" customHeight="1"/>
    <row r="5" spans="1:7" s="103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</row>
    <row r="7" spans="1:7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ht="14.5" customHeight="1">
      <c r="A9" s="41" t="s">
        <v>20</v>
      </c>
      <c r="B9" s="17">
        <f t="shared" ref="B9:D9" si="0">B24+B39</f>
        <v>86351</v>
      </c>
      <c r="C9" s="17">
        <f t="shared" si="0"/>
        <v>10048</v>
      </c>
      <c r="D9" s="17">
        <f t="shared" si="0"/>
        <v>19462</v>
      </c>
      <c r="E9" s="17">
        <f t="shared" ref="E9:G9" si="1">SUM(E10:E14)</f>
        <v>20177</v>
      </c>
      <c r="F9" s="17">
        <f t="shared" si="1"/>
        <v>22543</v>
      </c>
      <c r="G9" s="17">
        <f t="shared" si="1"/>
        <v>14121</v>
      </c>
    </row>
    <row r="10" spans="1:7" ht="14.5" customHeight="1">
      <c r="A10" s="18" t="s">
        <v>43</v>
      </c>
      <c r="B10" s="20">
        <f t="shared" ref="B10" si="2">B25+B40</f>
        <v>5006</v>
      </c>
      <c r="C10" s="130">
        <v>8</v>
      </c>
      <c r="D10" s="130">
        <v>427</v>
      </c>
      <c r="E10" s="20">
        <f t="shared" ref="E10:G10" si="3">E25+E40</f>
        <v>923</v>
      </c>
      <c r="F10" s="20">
        <f t="shared" si="3"/>
        <v>2026</v>
      </c>
      <c r="G10" s="20">
        <f t="shared" si="3"/>
        <v>1622</v>
      </c>
    </row>
    <row r="11" spans="1:7" ht="14.5" customHeight="1">
      <c r="A11" s="109" t="s">
        <v>27</v>
      </c>
      <c r="B11" s="11">
        <f t="shared" ref="B11" si="4">B26+B41</f>
        <v>33222</v>
      </c>
      <c r="C11" s="11">
        <v>1758</v>
      </c>
      <c r="D11" s="17">
        <v>7786</v>
      </c>
      <c r="E11" s="17">
        <f t="shared" ref="E11:G14" si="5">E26+E41</f>
        <v>7854</v>
      </c>
      <c r="F11" s="17">
        <f t="shared" si="5"/>
        <v>10002</v>
      </c>
      <c r="G11" s="17">
        <f t="shared" si="5"/>
        <v>5822</v>
      </c>
    </row>
    <row r="12" spans="1:7" ht="14.5" customHeight="1">
      <c r="A12" s="18" t="s">
        <v>45</v>
      </c>
      <c r="B12" s="20">
        <f t="shared" ref="B12" si="6">B27+B42</f>
        <v>34775</v>
      </c>
      <c r="C12" s="20">
        <v>6301</v>
      </c>
      <c r="D12" s="19">
        <v>8262</v>
      </c>
      <c r="E12" s="19">
        <f t="shared" si="5"/>
        <v>8245</v>
      </c>
      <c r="F12" s="19">
        <f t="shared" si="5"/>
        <v>7293</v>
      </c>
      <c r="G12" s="19">
        <f t="shared" si="5"/>
        <v>4674</v>
      </c>
    </row>
    <row r="13" spans="1:7" ht="14.5" customHeight="1">
      <c r="A13" s="109" t="s">
        <v>46</v>
      </c>
      <c r="B13" s="11">
        <f t="shared" ref="B13" si="7">B28+B43</f>
        <v>3694</v>
      </c>
      <c r="C13" s="11">
        <v>224</v>
      </c>
      <c r="D13" s="17">
        <v>959</v>
      </c>
      <c r="E13" s="17">
        <f t="shared" si="5"/>
        <v>1042</v>
      </c>
      <c r="F13" s="17">
        <f t="shared" si="5"/>
        <v>964</v>
      </c>
      <c r="G13" s="17">
        <f t="shared" si="5"/>
        <v>505</v>
      </c>
    </row>
    <row r="14" spans="1:7" ht="14.5" customHeight="1">
      <c r="A14" s="18" t="s">
        <v>29</v>
      </c>
      <c r="B14" s="20">
        <f t="shared" ref="B14" si="8">B29+B44</f>
        <v>9654</v>
      </c>
      <c r="C14" s="20">
        <v>1757</v>
      </c>
      <c r="D14" s="19">
        <v>2028</v>
      </c>
      <c r="E14" s="19">
        <f t="shared" si="5"/>
        <v>2113</v>
      </c>
      <c r="F14" s="19">
        <f t="shared" si="5"/>
        <v>2258</v>
      </c>
      <c r="G14" s="19">
        <f t="shared" si="5"/>
        <v>1498</v>
      </c>
    </row>
    <row r="15" spans="1:7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ht="14.5" customHeight="1">
      <c r="A16" s="41" t="s">
        <v>20</v>
      </c>
      <c r="B16" s="17">
        <f t="shared" ref="B16:G21" si="9">B9*100/$B9</f>
        <v>100</v>
      </c>
      <c r="C16" s="129">
        <f t="shared" si="9"/>
        <v>11.636228879804518</v>
      </c>
      <c r="D16" s="129">
        <f t="shared" si="9"/>
        <v>22.538245069541755</v>
      </c>
      <c r="E16" s="129">
        <f t="shared" si="9"/>
        <v>23.366260958182302</v>
      </c>
      <c r="F16" s="129">
        <f t="shared" si="9"/>
        <v>26.106240807865571</v>
      </c>
      <c r="G16" s="129">
        <f t="shared" si="9"/>
        <v>16.353024284605851</v>
      </c>
    </row>
    <row r="17" spans="1:7" ht="14.5" customHeight="1">
      <c r="A17" s="18" t="s">
        <v>43</v>
      </c>
      <c r="B17" s="20">
        <f t="shared" si="9"/>
        <v>100</v>
      </c>
      <c r="C17" s="128">
        <f t="shared" ref="C17:D17" si="10">C10*100/$B10</f>
        <v>0.15980823012385137</v>
      </c>
      <c r="D17" s="128">
        <f t="shared" si="10"/>
        <v>8.5297642828605671</v>
      </c>
      <c r="E17" s="128">
        <f t="shared" si="9"/>
        <v>18.437874550539352</v>
      </c>
      <c r="F17" s="128">
        <f t="shared" si="9"/>
        <v>40.47143427886536</v>
      </c>
      <c r="G17" s="128">
        <f t="shared" si="9"/>
        <v>32.401118657610866</v>
      </c>
    </row>
    <row r="18" spans="1:7" ht="14.5" customHeight="1">
      <c r="A18" s="109" t="s">
        <v>27</v>
      </c>
      <c r="B18" s="11">
        <f t="shared" si="9"/>
        <v>100</v>
      </c>
      <c r="C18" s="129">
        <f t="shared" ref="C18:D18" si="11">C11*100/$B11</f>
        <v>5.291674191800614</v>
      </c>
      <c r="D18" s="129">
        <f t="shared" si="11"/>
        <v>23.43627716573355</v>
      </c>
      <c r="E18" s="129">
        <f t="shared" si="9"/>
        <v>23.640960809102403</v>
      </c>
      <c r="F18" s="129">
        <f t="shared" si="9"/>
        <v>30.10655589669496</v>
      </c>
      <c r="G18" s="129">
        <f t="shared" si="9"/>
        <v>17.524531936668474</v>
      </c>
    </row>
    <row r="19" spans="1:7" ht="14.5" customHeight="1">
      <c r="A19" s="18" t="s">
        <v>45</v>
      </c>
      <c r="B19" s="20">
        <f t="shared" si="9"/>
        <v>100</v>
      </c>
      <c r="C19" s="127">
        <f t="shared" ref="C19:D19" si="12">C12*100/$B12</f>
        <v>18.119338605319914</v>
      </c>
      <c r="D19" s="127">
        <f t="shared" si="12"/>
        <v>23.758447160316319</v>
      </c>
      <c r="E19" s="127">
        <f t="shared" si="9"/>
        <v>23.709561466570811</v>
      </c>
      <c r="F19" s="127">
        <f t="shared" si="9"/>
        <v>20.971962616822431</v>
      </c>
      <c r="G19" s="127">
        <f t="shared" si="9"/>
        <v>13.440690150970525</v>
      </c>
    </row>
    <row r="20" spans="1:7" ht="14.5" customHeight="1">
      <c r="A20" s="109" t="s">
        <v>46</v>
      </c>
      <c r="B20" s="11">
        <f t="shared" si="9"/>
        <v>100</v>
      </c>
      <c r="C20" s="129">
        <f t="shared" ref="C20:D20" si="13">C13*100/$B13</f>
        <v>6.0638873849485648</v>
      </c>
      <c r="D20" s="129">
        <f t="shared" si="13"/>
        <v>25.961017866811044</v>
      </c>
      <c r="E20" s="129">
        <f t="shared" si="9"/>
        <v>28.207904710341094</v>
      </c>
      <c r="F20" s="129">
        <f t="shared" si="9"/>
        <v>26.096372495939359</v>
      </c>
      <c r="G20" s="129">
        <f t="shared" si="9"/>
        <v>13.670817541959934</v>
      </c>
    </row>
    <row r="21" spans="1:7" ht="14.5" customHeight="1">
      <c r="A21" s="18" t="s">
        <v>29</v>
      </c>
      <c r="B21" s="20">
        <f t="shared" si="9"/>
        <v>100</v>
      </c>
      <c r="C21" s="127">
        <f t="shared" ref="C21:D21" si="14">C14*100/$B14</f>
        <v>18.199709964781437</v>
      </c>
      <c r="D21" s="127">
        <f t="shared" si="14"/>
        <v>21.00683654443754</v>
      </c>
      <c r="E21" s="127">
        <f t="shared" si="9"/>
        <v>21.887300600787238</v>
      </c>
      <c r="F21" s="127">
        <f t="shared" si="9"/>
        <v>23.389268696913195</v>
      </c>
      <c r="G21" s="127">
        <f t="shared" si="9"/>
        <v>15.516884193080589</v>
      </c>
    </row>
    <row r="22" spans="1:7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ht="14.5" customHeight="1">
      <c r="A24" s="41" t="s">
        <v>20</v>
      </c>
      <c r="B24" s="17">
        <f>SUM(B25:B29)</f>
        <v>74351</v>
      </c>
      <c r="C24" s="17">
        <v>9239</v>
      </c>
      <c r="D24" s="17">
        <v>16778</v>
      </c>
      <c r="E24" s="17">
        <f t="shared" ref="E24:G24" si="15">SUM(E25:E29)</f>
        <v>17429</v>
      </c>
      <c r="F24" s="17">
        <f t="shared" si="15"/>
        <v>19002</v>
      </c>
      <c r="G24" s="17">
        <f t="shared" si="15"/>
        <v>11903</v>
      </c>
    </row>
    <row r="25" spans="1:7" ht="14.5" customHeight="1">
      <c r="A25" s="18" t="s">
        <v>43</v>
      </c>
      <c r="B25" s="20">
        <v>4233</v>
      </c>
      <c r="C25" s="130" t="s">
        <v>70</v>
      </c>
      <c r="D25" s="130" t="s">
        <v>70</v>
      </c>
      <c r="E25" s="20">
        <v>728</v>
      </c>
      <c r="F25" s="20">
        <v>1702</v>
      </c>
      <c r="G25" s="20">
        <v>1438</v>
      </c>
    </row>
    <row r="26" spans="1:7" ht="14.5" customHeight="1">
      <c r="A26" s="109" t="s">
        <v>27</v>
      </c>
      <c r="B26" s="11">
        <v>26829</v>
      </c>
      <c r="C26" s="11" t="s">
        <v>70</v>
      </c>
      <c r="D26" s="17" t="s">
        <v>70</v>
      </c>
      <c r="E26" s="17">
        <v>6378</v>
      </c>
      <c r="F26" s="17">
        <v>7949</v>
      </c>
      <c r="G26" s="17">
        <v>4604</v>
      </c>
    </row>
    <row r="27" spans="1:7" ht="14.5" customHeight="1">
      <c r="A27" s="18" t="s">
        <v>45</v>
      </c>
      <c r="B27" s="20">
        <v>32700</v>
      </c>
      <c r="C27" s="20" t="s">
        <v>70</v>
      </c>
      <c r="D27" s="19" t="s">
        <v>70</v>
      </c>
      <c r="E27" s="19">
        <v>7800</v>
      </c>
      <c r="F27" s="19">
        <v>6873</v>
      </c>
      <c r="G27" s="19">
        <v>4347</v>
      </c>
    </row>
    <row r="28" spans="1:7" ht="14.5" customHeight="1">
      <c r="A28" s="109" t="s">
        <v>46</v>
      </c>
      <c r="B28" s="11">
        <v>3005</v>
      </c>
      <c r="C28" s="11" t="s">
        <v>70</v>
      </c>
      <c r="D28" s="17" t="s">
        <v>70</v>
      </c>
      <c r="E28" s="17">
        <v>855</v>
      </c>
      <c r="F28" s="17">
        <v>768</v>
      </c>
      <c r="G28" s="17">
        <v>405</v>
      </c>
    </row>
    <row r="29" spans="1:7" ht="14.5" customHeight="1">
      <c r="A29" s="18" t="s">
        <v>29</v>
      </c>
      <c r="B29" s="20">
        <v>7584</v>
      </c>
      <c r="C29" s="20" t="s">
        <v>70</v>
      </c>
      <c r="D29" s="19" t="s">
        <v>70</v>
      </c>
      <c r="E29" s="19">
        <v>1668</v>
      </c>
      <c r="F29" s="19">
        <v>1710</v>
      </c>
      <c r="G29" s="19">
        <v>1109</v>
      </c>
    </row>
    <row r="30" spans="1:7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ht="14.5" customHeight="1">
      <c r="A31" s="41" t="s">
        <v>20</v>
      </c>
      <c r="B31" s="17">
        <f t="shared" ref="B31:G36" si="16">B24*100/$B24</f>
        <v>100</v>
      </c>
      <c r="C31" s="129">
        <f t="shared" si="16"/>
        <v>12.426194671221637</v>
      </c>
      <c r="D31" s="129">
        <f t="shared" si="16"/>
        <v>22.565937243614748</v>
      </c>
      <c r="E31" s="129">
        <f t="shared" si="16"/>
        <v>23.441513900283788</v>
      </c>
      <c r="F31" s="129">
        <f t="shared" si="16"/>
        <v>25.557154577611598</v>
      </c>
      <c r="G31" s="129">
        <f t="shared" si="16"/>
        <v>16.009199607268229</v>
      </c>
    </row>
    <row r="32" spans="1:7" ht="14.5" customHeight="1">
      <c r="A32" s="18" t="s">
        <v>43</v>
      </c>
      <c r="B32" s="20">
        <f t="shared" si="16"/>
        <v>100</v>
      </c>
      <c r="C32" s="130" t="s">
        <v>70</v>
      </c>
      <c r="D32" s="130" t="s">
        <v>70</v>
      </c>
      <c r="E32" s="128">
        <f>E25*100/$B25</f>
        <v>17.198204583038034</v>
      </c>
      <c r="F32" s="128">
        <f t="shared" si="16"/>
        <v>40.207890385069689</v>
      </c>
      <c r="G32" s="128">
        <f t="shared" si="16"/>
        <v>33.971178832978971</v>
      </c>
    </row>
    <row r="33" spans="1:7" ht="14.5" customHeight="1">
      <c r="A33" s="109" t="s">
        <v>27</v>
      </c>
      <c r="B33" s="11">
        <f t="shared" si="16"/>
        <v>100</v>
      </c>
      <c r="C33" s="11" t="s">
        <v>70</v>
      </c>
      <c r="D33" s="17" t="s">
        <v>70</v>
      </c>
      <c r="E33" s="129">
        <f t="shared" si="16"/>
        <v>23.772783182377278</v>
      </c>
      <c r="F33" s="129">
        <f t="shared" si="16"/>
        <v>29.62838719296284</v>
      </c>
      <c r="G33" s="129">
        <f t="shared" si="16"/>
        <v>17.160535241716055</v>
      </c>
    </row>
    <row r="34" spans="1:7" ht="14.5" customHeight="1">
      <c r="A34" s="18" t="s">
        <v>45</v>
      </c>
      <c r="B34" s="20">
        <f t="shared" si="16"/>
        <v>100</v>
      </c>
      <c r="C34" s="20" t="s">
        <v>70</v>
      </c>
      <c r="D34" s="19" t="s">
        <v>70</v>
      </c>
      <c r="E34" s="127">
        <f t="shared" si="16"/>
        <v>23.853211009174313</v>
      </c>
      <c r="F34" s="127">
        <f t="shared" si="16"/>
        <v>21.01834862385321</v>
      </c>
      <c r="G34" s="127">
        <f t="shared" si="16"/>
        <v>13.293577981651376</v>
      </c>
    </row>
    <row r="35" spans="1:7" ht="14.5" customHeight="1">
      <c r="A35" s="109" t="s">
        <v>46</v>
      </c>
      <c r="B35" s="11">
        <f t="shared" si="16"/>
        <v>100</v>
      </c>
      <c r="C35" s="11" t="s">
        <v>70</v>
      </c>
      <c r="D35" s="17" t="s">
        <v>70</v>
      </c>
      <c r="E35" s="129">
        <f t="shared" si="16"/>
        <v>28.452579034941763</v>
      </c>
      <c r="F35" s="129">
        <f t="shared" si="16"/>
        <v>25.557404326123127</v>
      </c>
      <c r="G35" s="129">
        <f t="shared" si="16"/>
        <v>13.477537437603994</v>
      </c>
    </row>
    <row r="36" spans="1:7" ht="14.5" customHeight="1">
      <c r="A36" s="18" t="s">
        <v>29</v>
      </c>
      <c r="B36" s="20">
        <f t="shared" si="16"/>
        <v>100</v>
      </c>
      <c r="C36" s="20" t="s">
        <v>70</v>
      </c>
      <c r="D36" s="19" t="s">
        <v>70</v>
      </c>
      <c r="E36" s="127">
        <f t="shared" si="16"/>
        <v>21.99367088607595</v>
      </c>
      <c r="F36" s="127">
        <f t="shared" si="16"/>
        <v>22.547468354430379</v>
      </c>
      <c r="G36" s="127">
        <f t="shared" si="16"/>
        <v>14.622890295358649</v>
      </c>
    </row>
    <row r="37" spans="1:7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ht="14.5" customHeight="1">
      <c r="A39" s="41" t="s">
        <v>20</v>
      </c>
      <c r="B39" s="17">
        <f>SUM(B40:B44)</f>
        <v>12000</v>
      </c>
      <c r="C39" s="17">
        <v>809</v>
      </c>
      <c r="D39" s="17">
        <v>2684</v>
      </c>
      <c r="E39" s="17">
        <f t="shared" ref="E39:G39" si="17">SUM(E40:E44)</f>
        <v>2748</v>
      </c>
      <c r="F39" s="17">
        <f t="shared" si="17"/>
        <v>3541</v>
      </c>
      <c r="G39" s="17">
        <f t="shared" si="17"/>
        <v>2218</v>
      </c>
    </row>
    <row r="40" spans="1:7" ht="14.5" customHeight="1">
      <c r="A40" s="18" t="s">
        <v>43</v>
      </c>
      <c r="B40" s="20">
        <v>773</v>
      </c>
      <c r="C40" s="130" t="s">
        <v>70</v>
      </c>
      <c r="D40" s="130" t="s">
        <v>70</v>
      </c>
      <c r="E40" s="20">
        <v>195</v>
      </c>
      <c r="F40" s="20">
        <v>324</v>
      </c>
      <c r="G40" s="20">
        <v>184</v>
      </c>
    </row>
    <row r="41" spans="1:7" ht="14.5" customHeight="1">
      <c r="A41" s="109" t="s">
        <v>27</v>
      </c>
      <c r="B41" s="11">
        <v>6393</v>
      </c>
      <c r="C41" s="11" t="s">
        <v>70</v>
      </c>
      <c r="D41" s="17" t="s">
        <v>70</v>
      </c>
      <c r="E41" s="17">
        <v>1476</v>
      </c>
      <c r="F41" s="17">
        <v>2053</v>
      </c>
      <c r="G41" s="17">
        <v>1218</v>
      </c>
    </row>
    <row r="42" spans="1:7" ht="14.5" customHeight="1">
      <c r="A42" s="18" t="s">
        <v>45</v>
      </c>
      <c r="B42" s="20">
        <v>2075</v>
      </c>
      <c r="C42" s="20" t="s">
        <v>70</v>
      </c>
      <c r="D42" s="19" t="s">
        <v>70</v>
      </c>
      <c r="E42" s="19">
        <v>445</v>
      </c>
      <c r="F42" s="19">
        <v>420</v>
      </c>
      <c r="G42" s="19">
        <v>327</v>
      </c>
    </row>
    <row r="43" spans="1:7" ht="14.5" customHeight="1">
      <c r="A43" s="109" t="s">
        <v>46</v>
      </c>
      <c r="B43" s="11">
        <v>689</v>
      </c>
      <c r="C43" s="11" t="s">
        <v>70</v>
      </c>
      <c r="D43" s="17" t="s">
        <v>70</v>
      </c>
      <c r="E43" s="17">
        <v>187</v>
      </c>
      <c r="F43" s="17">
        <v>196</v>
      </c>
      <c r="G43" s="17">
        <v>100</v>
      </c>
    </row>
    <row r="44" spans="1:7" ht="14.5" customHeight="1">
      <c r="A44" s="18" t="s">
        <v>29</v>
      </c>
      <c r="B44" s="20">
        <v>2070</v>
      </c>
      <c r="C44" s="20" t="s">
        <v>70</v>
      </c>
      <c r="D44" s="19" t="s">
        <v>70</v>
      </c>
      <c r="E44" s="19">
        <v>445</v>
      </c>
      <c r="F44" s="19">
        <v>548</v>
      </c>
      <c r="G44" s="19">
        <v>389</v>
      </c>
    </row>
    <row r="45" spans="1:7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ht="14.5" customHeight="1">
      <c r="A46" s="41" t="s">
        <v>20</v>
      </c>
      <c r="B46" s="17">
        <f t="shared" ref="B46:G46" si="18">B39*100/$B39</f>
        <v>100</v>
      </c>
      <c r="C46" s="129">
        <f>C39*100/$B39</f>
        <v>6.7416666666666663</v>
      </c>
      <c r="D46" s="129">
        <f t="shared" si="18"/>
        <v>22.366666666666667</v>
      </c>
      <c r="E46" s="129">
        <f t="shared" si="18"/>
        <v>22.9</v>
      </c>
      <c r="F46" s="129">
        <f t="shared" si="18"/>
        <v>29.508333333333333</v>
      </c>
      <c r="G46" s="129">
        <f t="shared" si="18"/>
        <v>18.483333333333334</v>
      </c>
    </row>
    <row r="47" spans="1:7" ht="14.5" customHeight="1">
      <c r="A47" s="18" t="s">
        <v>43</v>
      </c>
      <c r="B47" s="20">
        <f>B40*100/$B40</f>
        <v>100</v>
      </c>
      <c r="C47" s="130" t="s">
        <v>70</v>
      </c>
      <c r="D47" s="130" t="s">
        <v>70</v>
      </c>
      <c r="E47" s="106">
        <f t="shared" ref="E47:G51" si="19">E40*100/$B40</f>
        <v>25.226390685640361</v>
      </c>
      <c r="F47" s="106">
        <f t="shared" si="19"/>
        <v>41.91461836998706</v>
      </c>
      <c r="G47" s="106">
        <f t="shared" si="19"/>
        <v>23.803363518758086</v>
      </c>
    </row>
    <row r="48" spans="1:7" ht="14.5" customHeight="1">
      <c r="A48" s="109" t="s">
        <v>27</v>
      </c>
      <c r="B48" s="11">
        <f>B41*100/$B41</f>
        <v>100</v>
      </c>
      <c r="C48" s="11" t="s">
        <v>70</v>
      </c>
      <c r="D48" s="17" t="s">
        <v>70</v>
      </c>
      <c r="E48" s="62">
        <f t="shared" si="19"/>
        <v>23.087752229000468</v>
      </c>
      <c r="F48" s="62">
        <f t="shared" si="19"/>
        <v>32.113248865947128</v>
      </c>
      <c r="G48" s="62">
        <f t="shared" si="19"/>
        <v>19.052088221492259</v>
      </c>
    </row>
    <row r="49" spans="1:7" ht="14.5" customHeight="1">
      <c r="A49" s="18" t="s">
        <v>45</v>
      </c>
      <c r="B49" s="20">
        <f>B42*100/$B42</f>
        <v>100</v>
      </c>
      <c r="C49" s="20" t="s">
        <v>70</v>
      </c>
      <c r="D49" s="19" t="s">
        <v>70</v>
      </c>
      <c r="E49" s="106">
        <f t="shared" si="19"/>
        <v>21.445783132530121</v>
      </c>
      <c r="F49" s="106">
        <f t="shared" si="19"/>
        <v>20.240963855421686</v>
      </c>
      <c r="G49" s="106">
        <f t="shared" si="19"/>
        <v>15.759036144578314</v>
      </c>
    </row>
    <row r="50" spans="1:7" ht="14.5" customHeight="1">
      <c r="A50" s="109" t="s">
        <v>46</v>
      </c>
      <c r="B50" s="11">
        <f>B43*100/$B43</f>
        <v>100</v>
      </c>
      <c r="C50" s="11" t="s">
        <v>70</v>
      </c>
      <c r="D50" s="17" t="s">
        <v>70</v>
      </c>
      <c r="E50" s="62">
        <f t="shared" si="19"/>
        <v>27.140783744557329</v>
      </c>
      <c r="F50" s="62">
        <f t="shared" si="19"/>
        <v>28.447024673439767</v>
      </c>
      <c r="G50" s="62">
        <f t="shared" si="19"/>
        <v>14.513788098693759</v>
      </c>
    </row>
    <row r="51" spans="1:7" ht="14.5" customHeight="1">
      <c r="A51" s="18" t="s">
        <v>29</v>
      </c>
      <c r="B51" s="20">
        <f>B44*100/$B44</f>
        <v>100</v>
      </c>
      <c r="C51" s="20" t="s">
        <v>70</v>
      </c>
      <c r="D51" s="19" t="s">
        <v>70</v>
      </c>
      <c r="E51" s="106">
        <f t="shared" si="19"/>
        <v>21.497584541062803</v>
      </c>
      <c r="F51" s="106">
        <f t="shared" si="19"/>
        <v>26.473429951690822</v>
      </c>
      <c r="G51" s="106">
        <f t="shared" si="19"/>
        <v>18.792270531400966</v>
      </c>
    </row>
    <row r="52" spans="1:7" ht="17.149999999999999" customHeight="1">
      <c r="A52" s="245" t="s">
        <v>52</v>
      </c>
      <c r="B52" s="245"/>
      <c r="C52" s="245"/>
      <c r="D52" s="245"/>
      <c r="E52" s="245"/>
      <c r="F52" s="245"/>
      <c r="G52" s="245"/>
    </row>
    <row r="53" spans="1:7" ht="14.5" customHeight="1">
      <c r="A53" s="244" t="s">
        <v>143</v>
      </c>
      <c r="B53" s="244"/>
      <c r="C53" s="244"/>
      <c r="D53" s="244"/>
      <c r="E53" s="244"/>
      <c r="F53" s="244"/>
      <c r="G53" s="244"/>
    </row>
    <row r="54" spans="1:7" ht="14.5" customHeight="1">
      <c r="A54" s="244"/>
      <c r="B54" s="244"/>
      <c r="C54" s="244"/>
      <c r="D54" s="244"/>
      <c r="E54" s="244"/>
      <c r="F54" s="244"/>
      <c r="G54" s="244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3"/>
  <sheetViews>
    <sheetView topLeftCell="A22" workbookViewId="0">
      <selection activeCell="A49" sqref="A49:P49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2.1796875" style="98" customWidth="1"/>
    <col min="17" max="16384" width="10.81640625" style="2"/>
  </cols>
  <sheetData>
    <row r="1" spans="1:21" s="5" customFormat="1" ht="20.149999999999999" customHeight="1">
      <c r="A1" s="4" t="s">
        <v>0</v>
      </c>
      <c r="C1" s="102"/>
      <c r="D1" s="102"/>
      <c r="E1" s="102"/>
      <c r="F1" s="102"/>
      <c r="L1" s="102"/>
      <c r="M1" s="102"/>
      <c r="N1" s="102"/>
      <c r="O1" s="102"/>
      <c r="P1" s="102"/>
    </row>
    <row r="2" spans="1:21" s="7" customFormat="1" ht="12.5">
      <c r="A2" s="6"/>
      <c r="C2" s="108"/>
      <c r="D2" s="108"/>
      <c r="E2" s="108"/>
      <c r="F2" s="108"/>
      <c r="L2" s="108"/>
      <c r="M2" s="108"/>
      <c r="N2" s="108"/>
      <c r="O2" s="108"/>
      <c r="P2" s="108"/>
    </row>
    <row r="3" spans="1:21" s="7" customFormat="1" ht="13">
      <c r="A3" s="10" t="s">
        <v>263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>
      <c r="A4" s="3"/>
      <c r="B4" s="3"/>
      <c r="G4" s="3"/>
      <c r="H4" s="3"/>
      <c r="I4" s="3"/>
      <c r="J4" s="3"/>
      <c r="K4" s="3"/>
      <c r="L4" s="3"/>
      <c r="Q4" s="3"/>
      <c r="R4" s="3"/>
      <c r="S4" s="3"/>
      <c r="T4" s="3"/>
      <c r="U4" s="3"/>
    </row>
    <row r="5" spans="1:21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  <c r="Q5" s="34"/>
      <c r="R5" s="34"/>
    </row>
    <row r="6" spans="1:21" s="48" customFormat="1" ht="14.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227" t="s">
        <v>1</v>
      </c>
      <c r="N6" s="227" t="s">
        <v>2</v>
      </c>
      <c r="O6" s="227" t="s">
        <v>1</v>
      </c>
      <c r="P6" s="227" t="s">
        <v>2</v>
      </c>
      <c r="Q6" s="34"/>
      <c r="R6" s="34"/>
    </row>
    <row r="7" spans="1:21" ht="14.5" customHeight="1">
      <c r="B7" s="237" t="s">
        <v>39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9"/>
      <c r="R7" s="9"/>
    </row>
    <row r="8" spans="1:21" ht="14.5" customHeight="1">
      <c r="A8" s="21" t="s">
        <v>30</v>
      </c>
      <c r="B8" s="11">
        <v>149916</v>
      </c>
      <c r="C8" s="11">
        <v>149623</v>
      </c>
      <c r="D8" s="11">
        <v>150064</v>
      </c>
      <c r="E8" s="11">
        <v>156566</v>
      </c>
      <c r="F8" s="11">
        <v>162364</v>
      </c>
      <c r="G8" s="11">
        <v>167306</v>
      </c>
      <c r="H8" s="11">
        <v>176806</v>
      </c>
      <c r="I8" s="11">
        <v>185989</v>
      </c>
      <c r="J8" s="11">
        <v>200234</v>
      </c>
      <c r="K8" s="11">
        <v>211491</v>
      </c>
      <c r="L8" s="11">
        <v>219109</v>
      </c>
      <c r="M8" s="35">
        <f>L8-G8</f>
        <v>51803</v>
      </c>
      <c r="N8" s="37">
        <f>M8*100/G8</f>
        <v>30.963025832904975</v>
      </c>
      <c r="O8" s="35">
        <f>L8-B8</f>
        <v>69193</v>
      </c>
      <c r="P8" s="37">
        <f>O8*100/B8</f>
        <v>46.15451319405534</v>
      </c>
      <c r="Q8" s="9"/>
      <c r="R8" s="9"/>
    </row>
    <row r="9" spans="1:21" ht="14.5" customHeight="1"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9"/>
      <c r="R9" s="9"/>
    </row>
    <row r="10" spans="1:21" ht="14.5" customHeight="1">
      <c r="A10" s="21" t="s">
        <v>30</v>
      </c>
      <c r="B10" s="11">
        <f>B12+B13+B14+B15+B16+B17+B18+B19+B20+B21+B23+B24+B25+B26+B27+B28</f>
        <v>126314</v>
      </c>
      <c r="C10" s="11">
        <f>C12+C13+C14+C15+C16+C17+C18+C19+C20+C21+C23+C24+C25+C26+C27+C28</f>
        <v>126707</v>
      </c>
      <c r="D10" s="11">
        <f>D12+D13+D14+D15+D16+D17+D18+D19+D20+D21+D23+D24+D25+D26+D27+D28</f>
        <v>128037</v>
      </c>
      <c r="E10" s="11">
        <f>E12+E13+E14+E15+E16+E17+E18+E19+E20+E21+E23+E24+E25+E26+E27+E28</f>
        <v>133804</v>
      </c>
      <c r="F10" s="11">
        <f>F12+F13+F14+F15+F16+F17+F18+F19+F20+F21+F23+F24+F25+F26+F27+F28</f>
        <v>138812</v>
      </c>
      <c r="G10" s="11">
        <f t="shared" ref="G10:L10" si="0">G12+G13+G14+G15+G16+G17+G18+G19+G20+G21+G23+G24+G25+G26+G27+G28</f>
        <v>147981</v>
      </c>
      <c r="H10" s="11">
        <f t="shared" si="0"/>
        <v>156375</v>
      </c>
      <c r="I10" s="11">
        <f t="shared" si="0"/>
        <v>164411</v>
      </c>
      <c r="J10" s="11">
        <f t="shared" si="0"/>
        <v>177480</v>
      </c>
      <c r="K10" s="11">
        <f t="shared" si="0"/>
        <v>187413</v>
      </c>
      <c r="L10" s="11">
        <f t="shared" si="0"/>
        <v>194369</v>
      </c>
      <c r="M10" s="35">
        <f>L10-G10</f>
        <v>46388</v>
      </c>
      <c r="N10" s="37">
        <f>M10*100/G10</f>
        <v>31.347267554618497</v>
      </c>
      <c r="O10" s="35">
        <f>L10-B10</f>
        <v>68055</v>
      </c>
      <c r="P10" s="37">
        <f t="shared" ref="P10:P28" si="1">O10*100/B10</f>
        <v>53.877638266542107</v>
      </c>
      <c r="Q10" s="9"/>
      <c r="R10" s="9"/>
    </row>
    <row r="11" spans="1:21" ht="14.5" customHeight="1">
      <c r="A11" s="18" t="s">
        <v>19</v>
      </c>
      <c r="B11" s="20">
        <f>SUM(B12:B21)</f>
        <v>91834</v>
      </c>
      <c r="C11" s="20">
        <f t="shared" ref="C11:F11" si="2">SUM(C12:C21)</f>
        <v>92896</v>
      </c>
      <c r="D11" s="20">
        <f t="shared" si="2"/>
        <v>94853</v>
      </c>
      <c r="E11" s="20">
        <f t="shared" si="2"/>
        <v>99821</v>
      </c>
      <c r="F11" s="20">
        <f t="shared" si="2"/>
        <v>104221</v>
      </c>
      <c r="G11" s="20">
        <f t="shared" ref="G11:K11" si="3">SUM(G12:G21)</f>
        <v>110946</v>
      </c>
      <c r="H11" s="20">
        <f t="shared" si="3"/>
        <v>117753</v>
      </c>
      <c r="I11" s="20">
        <f t="shared" si="3"/>
        <v>124768</v>
      </c>
      <c r="J11" s="20">
        <f t="shared" si="3"/>
        <v>135760</v>
      </c>
      <c r="K11" s="20">
        <f t="shared" si="3"/>
        <v>144818</v>
      </c>
      <c r="L11" s="20">
        <f>SUM(L12:L21)</f>
        <v>150279</v>
      </c>
      <c r="M11" s="36">
        <f t="shared" ref="M11:M28" si="4">L11-G11</f>
        <v>39333</v>
      </c>
      <c r="N11" s="38">
        <f t="shared" ref="N11:N28" si="5">M11*100/G11</f>
        <v>35.452382240008653</v>
      </c>
      <c r="O11" s="36">
        <f t="shared" ref="O11:O28" si="6">L11-B11</f>
        <v>58445</v>
      </c>
      <c r="P11" s="38">
        <f t="shared" si="1"/>
        <v>63.642006228629917</v>
      </c>
      <c r="Q11" s="9"/>
      <c r="R11" s="9"/>
    </row>
    <row r="12" spans="1:21" ht="14.5" customHeight="1">
      <c r="A12" s="39" t="s">
        <v>3</v>
      </c>
      <c r="B12" s="17">
        <v>2765</v>
      </c>
      <c r="C12" s="17">
        <v>2639</v>
      </c>
      <c r="D12" s="17">
        <v>2708</v>
      </c>
      <c r="E12" s="17">
        <v>2821</v>
      </c>
      <c r="F12" s="17">
        <v>2951</v>
      </c>
      <c r="G12" s="17">
        <v>3198</v>
      </c>
      <c r="H12" s="17">
        <v>3318</v>
      </c>
      <c r="I12" s="17">
        <v>3580</v>
      </c>
      <c r="J12" s="17">
        <v>4024</v>
      </c>
      <c r="K12" s="17">
        <v>4327</v>
      </c>
      <c r="L12" s="17">
        <v>4480</v>
      </c>
      <c r="M12" s="35">
        <f t="shared" si="4"/>
        <v>1282</v>
      </c>
      <c r="N12" s="37">
        <f t="shared" si="5"/>
        <v>40.087554721701061</v>
      </c>
      <c r="O12" s="35">
        <f t="shared" si="6"/>
        <v>1715</v>
      </c>
      <c r="P12" s="37">
        <f t="shared" si="1"/>
        <v>62.025316455696199</v>
      </c>
      <c r="Q12" s="9"/>
      <c r="R12" s="9"/>
    </row>
    <row r="13" spans="1:21" ht="14.5" customHeight="1">
      <c r="A13" s="40" t="s">
        <v>4</v>
      </c>
      <c r="B13" s="19">
        <v>446</v>
      </c>
      <c r="C13" s="19">
        <v>365</v>
      </c>
      <c r="D13" s="19">
        <v>235</v>
      </c>
      <c r="E13" s="19">
        <v>166</v>
      </c>
      <c r="F13" s="19">
        <v>72</v>
      </c>
      <c r="G13" s="19">
        <v>53</v>
      </c>
      <c r="H13" s="19">
        <v>74</v>
      </c>
      <c r="I13" s="19">
        <v>64</v>
      </c>
      <c r="J13" s="19">
        <v>82</v>
      </c>
      <c r="K13" s="19">
        <v>84</v>
      </c>
      <c r="L13" s="19">
        <v>114</v>
      </c>
      <c r="M13" s="36">
        <f t="shared" si="4"/>
        <v>61</v>
      </c>
      <c r="N13" s="38">
        <f t="shared" si="5"/>
        <v>115.09433962264151</v>
      </c>
      <c r="O13" s="36">
        <f t="shared" si="6"/>
        <v>-332</v>
      </c>
      <c r="P13" s="38">
        <f t="shared" si="1"/>
        <v>-74.439461883408072</v>
      </c>
      <c r="Q13" s="9"/>
      <c r="R13" s="9"/>
    </row>
    <row r="14" spans="1:21" ht="14.5" customHeight="1">
      <c r="A14" s="39" t="s">
        <v>5</v>
      </c>
      <c r="B14" s="17">
        <v>9247</v>
      </c>
      <c r="C14" s="17">
        <v>9683</v>
      </c>
      <c r="D14" s="17">
        <v>9696</v>
      </c>
      <c r="E14" s="17">
        <v>10228</v>
      </c>
      <c r="F14" s="17">
        <v>10591</v>
      </c>
      <c r="G14" s="17">
        <v>11410</v>
      </c>
      <c r="H14" s="17">
        <v>11723</v>
      </c>
      <c r="I14" s="17">
        <v>12260</v>
      </c>
      <c r="J14" s="17">
        <v>13355</v>
      </c>
      <c r="K14" s="17">
        <v>14267</v>
      </c>
      <c r="L14" s="17">
        <v>14736</v>
      </c>
      <c r="M14" s="35">
        <f t="shared" si="4"/>
        <v>3326</v>
      </c>
      <c r="N14" s="37">
        <f t="shared" si="5"/>
        <v>29.149868536371603</v>
      </c>
      <c r="O14" s="35">
        <f t="shared" si="6"/>
        <v>5489</v>
      </c>
      <c r="P14" s="37">
        <f t="shared" si="1"/>
        <v>59.35979236509138</v>
      </c>
      <c r="Q14" s="9"/>
      <c r="R14" s="9"/>
    </row>
    <row r="15" spans="1:21" ht="14.5" customHeight="1">
      <c r="A15" s="40" t="s">
        <v>6</v>
      </c>
      <c r="B15" s="19">
        <v>1224</v>
      </c>
      <c r="C15" s="19">
        <v>1251</v>
      </c>
      <c r="D15" s="19">
        <v>1257</v>
      </c>
      <c r="E15" s="19">
        <v>1345</v>
      </c>
      <c r="F15" s="19">
        <v>1355</v>
      </c>
      <c r="G15" s="19">
        <v>1495</v>
      </c>
      <c r="H15" s="19">
        <v>1522</v>
      </c>
      <c r="I15" s="19">
        <v>1637</v>
      </c>
      <c r="J15" s="19">
        <v>1557</v>
      </c>
      <c r="K15" s="19">
        <v>1596</v>
      </c>
      <c r="L15" s="19">
        <v>1601</v>
      </c>
      <c r="M15" s="36">
        <f t="shared" si="4"/>
        <v>106</v>
      </c>
      <c r="N15" s="38">
        <f t="shared" si="5"/>
        <v>7.0903010033444813</v>
      </c>
      <c r="O15" s="36">
        <f t="shared" si="6"/>
        <v>377</v>
      </c>
      <c r="P15" s="38">
        <f t="shared" si="1"/>
        <v>30.800653594771241</v>
      </c>
      <c r="Q15" s="9"/>
      <c r="R15" s="9"/>
    </row>
    <row r="16" spans="1:21" ht="14.5" customHeight="1">
      <c r="A16" s="39" t="s">
        <v>7</v>
      </c>
      <c r="B16" s="17">
        <v>20170</v>
      </c>
      <c r="C16" s="17">
        <v>19803</v>
      </c>
      <c r="D16" s="17">
        <v>19645</v>
      </c>
      <c r="E16" s="17">
        <v>21303</v>
      </c>
      <c r="F16" s="17">
        <v>22233</v>
      </c>
      <c r="G16" s="17">
        <v>23870</v>
      </c>
      <c r="H16" s="17">
        <v>25281</v>
      </c>
      <c r="I16" s="17">
        <v>26100</v>
      </c>
      <c r="J16" s="17">
        <v>27691</v>
      </c>
      <c r="K16" s="17">
        <v>29952</v>
      </c>
      <c r="L16" s="17">
        <v>30873</v>
      </c>
      <c r="M16" s="35">
        <f t="shared" si="4"/>
        <v>7003</v>
      </c>
      <c r="N16" s="37">
        <f t="shared" si="5"/>
        <v>29.338081273565145</v>
      </c>
      <c r="O16" s="35">
        <f t="shared" si="6"/>
        <v>10703</v>
      </c>
      <c r="P16" s="37">
        <f t="shared" si="1"/>
        <v>53.063956370847791</v>
      </c>
      <c r="Q16" s="9"/>
      <c r="R16" s="9"/>
    </row>
    <row r="17" spans="1:18" ht="14.5" customHeight="1">
      <c r="A17" s="40" t="s">
        <v>8</v>
      </c>
      <c r="B17" s="19">
        <v>14073</v>
      </c>
      <c r="C17" s="19">
        <v>14295</v>
      </c>
      <c r="D17" s="19">
        <v>14559</v>
      </c>
      <c r="E17" s="19">
        <v>14965</v>
      </c>
      <c r="F17" s="19">
        <v>15543</v>
      </c>
      <c r="G17" s="19">
        <v>16145</v>
      </c>
      <c r="H17" s="19">
        <v>17391</v>
      </c>
      <c r="I17" s="19">
        <v>18075</v>
      </c>
      <c r="J17" s="19">
        <v>19240</v>
      </c>
      <c r="K17" s="19">
        <v>19850</v>
      </c>
      <c r="L17" s="19">
        <v>20372</v>
      </c>
      <c r="M17" s="36">
        <f t="shared" si="4"/>
        <v>4227</v>
      </c>
      <c r="N17" s="38">
        <f t="shared" si="5"/>
        <v>26.181480334468876</v>
      </c>
      <c r="O17" s="36">
        <f t="shared" si="6"/>
        <v>6299</v>
      </c>
      <c r="P17" s="38">
        <f t="shared" si="1"/>
        <v>44.759468485752862</v>
      </c>
      <c r="Q17" s="9"/>
      <c r="R17" s="9"/>
    </row>
    <row r="18" spans="1:18" ht="14.5" customHeight="1">
      <c r="A18" s="39" t="s">
        <v>9</v>
      </c>
      <c r="B18" s="17">
        <v>8225</v>
      </c>
      <c r="C18" s="17">
        <v>8528</v>
      </c>
      <c r="D18" s="17">
        <v>9092</v>
      </c>
      <c r="E18" s="17">
        <v>9226</v>
      </c>
      <c r="F18" s="17">
        <v>9427</v>
      </c>
      <c r="G18" s="17">
        <v>10089</v>
      </c>
      <c r="H18" s="17">
        <v>10856</v>
      </c>
      <c r="I18" s="17">
        <v>11419</v>
      </c>
      <c r="J18" s="17">
        <v>12556</v>
      </c>
      <c r="K18" s="17">
        <v>13264</v>
      </c>
      <c r="L18" s="17">
        <v>13868</v>
      </c>
      <c r="M18" s="35">
        <f t="shared" si="4"/>
        <v>3779</v>
      </c>
      <c r="N18" s="37">
        <f t="shared" si="5"/>
        <v>37.45663594013282</v>
      </c>
      <c r="O18" s="35">
        <f t="shared" si="6"/>
        <v>5643</v>
      </c>
      <c r="P18" s="37">
        <f t="shared" si="1"/>
        <v>68.607902735562305</v>
      </c>
      <c r="Q18" s="9"/>
      <c r="R18" s="9"/>
    </row>
    <row r="19" spans="1:18" ht="14.5" customHeight="1">
      <c r="A19" s="40" t="s">
        <v>10</v>
      </c>
      <c r="B19" s="19">
        <v>19765</v>
      </c>
      <c r="C19" s="19">
        <v>20064</v>
      </c>
      <c r="D19" s="19">
        <v>20471</v>
      </c>
      <c r="E19" s="19">
        <v>21754</v>
      </c>
      <c r="F19" s="19">
        <v>22985</v>
      </c>
      <c r="G19" s="19">
        <v>24483</v>
      </c>
      <c r="H19" s="19">
        <v>26390</v>
      </c>
      <c r="I19" s="19">
        <v>29035</v>
      </c>
      <c r="J19" s="19">
        <v>32448</v>
      </c>
      <c r="K19" s="19">
        <v>35015</v>
      </c>
      <c r="L19" s="19">
        <v>36567</v>
      </c>
      <c r="M19" s="36">
        <f t="shared" si="4"/>
        <v>12084</v>
      </c>
      <c r="N19" s="38">
        <f t="shared" si="5"/>
        <v>49.356696483274106</v>
      </c>
      <c r="O19" s="36">
        <f t="shared" si="6"/>
        <v>16802</v>
      </c>
      <c r="P19" s="38">
        <f t="shared" si="1"/>
        <v>85.0088540349102</v>
      </c>
      <c r="Q19" s="9"/>
      <c r="R19" s="9"/>
    </row>
    <row r="20" spans="1:18" ht="14.5" customHeight="1">
      <c r="A20" s="39" t="s">
        <v>11</v>
      </c>
      <c r="B20" s="17">
        <v>14788</v>
      </c>
      <c r="C20" s="17">
        <v>15163</v>
      </c>
      <c r="D20" s="17">
        <v>16027</v>
      </c>
      <c r="E20" s="17">
        <v>16835</v>
      </c>
      <c r="F20" s="17">
        <v>17810</v>
      </c>
      <c r="G20" s="17">
        <v>18811</v>
      </c>
      <c r="H20" s="17">
        <v>19699</v>
      </c>
      <c r="I20" s="17">
        <v>20965</v>
      </c>
      <c r="J20" s="17">
        <v>23068</v>
      </c>
      <c r="K20" s="17">
        <v>24607</v>
      </c>
      <c r="L20" s="17">
        <v>25752</v>
      </c>
      <c r="M20" s="35">
        <f t="shared" si="4"/>
        <v>6941</v>
      </c>
      <c r="N20" s="37">
        <f t="shared" si="5"/>
        <v>36.898623146031575</v>
      </c>
      <c r="O20" s="35">
        <f t="shared" si="6"/>
        <v>10964</v>
      </c>
      <c r="P20" s="37">
        <f t="shared" si="1"/>
        <v>74.141195563970783</v>
      </c>
      <c r="Q20" s="9"/>
      <c r="R20" s="9"/>
    </row>
    <row r="21" spans="1:18" ht="14.5" customHeight="1">
      <c r="A21" s="40" t="s">
        <v>12</v>
      </c>
      <c r="B21" s="19">
        <v>1131</v>
      </c>
      <c r="C21" s="19">
        <v>1105</v>
      </c>
      <c r="D21" s="19">
        <v>1163</v>
      </c>
      <c r="E21" s="19">
        <v>1178</v>
      </c>
      <c r="F21" s="19">
        <v>1254</v>
      </c>
      <c r="G21" s="19">
        <v>1392</v>
      </c>
      <c r="H21" s="19">
        <v>1499</v>
      </c>
      <c r="I21" s="19">
        <v>1633</v>
      </c>
      <c r="J21" s="19">
        <v>1739</v>
      </c>
      <c r="K21" s="19">
        <v>1856</v>
      </c>
      <c r="L21" s="19">
        <v>1916</v>
      </c>
      <c r="M21" s="36">
        <f t="shared" si="4"/>
        <v>524</v>
      </c>
      <c r="N21" s="38">
        <f t="shared" si="5"/>
        <v>37.643678160919542</v>
      </c>
      <c r="O21" s="36">
        <f t="shared" si="6"/>
        <v>785</v>
      </c>
      <c r="P21" s="38">
        <f t="shared" si="1"/>
        <v>69.407603890362509</v>
      </c>
      <c r="Q21" s="9"/>
      <c r="R21" s="9"/>
    </row>
    <row r="22" spans="1:18" ht="14.5" customHeight="1">
      <c r="A22" s="16" t="s">
        <v>41</v>
      </c>
      <c r="B22" s="17">
        <f>SUM(B23:B28)</f>
        <v>34480</v>
      </c>
      <c r="C22" s="17">
        <f t="shared" ref="C22:F22" si="7">SUM(C23:C28)</f>
        <v>33811</v>
      </c>
      <c r="D22" s="17">
        <f t="shared" si="7"/>
        <v>33184</v>
      </c>
      <c r="E22" s="17">
        <f t="shared" si="7"/>
        <v>33983</v>
      </c>
      <c r="F22" s="17">
        <f t="shared" si="7"/>
        <v>34591</v>
      </c>
      <c r="G22" s="17">
        <f t="shared" ref="G22:L22" si="8">SUM(G23:G28)</f>
        <v>37035</v>
      </c>
      <c r="H22" s="17">
        <f t="shared" si="8"/>
        <v>38622</v>
      </c>
      <c r="I22" s="17">
        <f t="shared" si="8"/>
        <v>39643</v>
      </c>
      <c r="J22" s="17">
        <f t="shared" si="8"/>
        <v>41720</v>
      </c>
      <c r="K22" s="17">
        <f t="shared" si="8"/>
        <v>42595</v>
      </c>
      <c r="L22" s="17">
        <f t="shared" si="8"/>
        <v>44090</v>
      </c>
      <c r="M22" s="35">
        <f t="shared" si="4"/>
        <v>7055</v>
      </c>
      <c r="N22" s="37">
        <f t="shared" si="5"/>
        <v>19.049547725124881</v>
      </c>
      <c r="O22" s="35">
        <f t="shared" si="6"/>
        <v>9610</v>
      </c>
      <c r="P22" s="37">
        <f t="shared" si="1"/>
        <v>27.87122969837587</v>
      </c>
      <c r="Q22" s="9"/>
      <c r="R22" s="9"/>
    </row>
    <row r="23" spans="1:18" ht="14.5" customHeight="1">
      <c r="A23" s="40" t="s">
        <v>13</v>
      </c>
      <c r="B23" s="19">
        <v>5106</v>
      </c>
      <c r="C23" s="19">
        <v>4484</v>
      </c>
      <c r="D23" s="19">
        <v>4336</v>
      </c>
      <c r="E23" s="19">
        <v>4320</v>
      </c>
      <c r="F23" s="19">
        <v>4398</v>
      </c>
      <c r="G23" s="19">
        <v>4776</v>
      </c>
      <c r="H23" s="19">
        <v>5064</v>
      </c>
      <c r="I23" s="19">
        <v>5295</v>
      </c>
      <c r="J23" s="19">
        <v>5671</v>
      </c>
      <c r="K23" s="19">
        <v>5685</v>
      </c>
      <c r="L23" s="19">
        <v>5722</v>
      </c>
      <c r="M23" s="36">
        <f t="shared" si="4"/>
        <v>946</v>
      </c>
      <c r="N23" s="38">
        <f t="shared" si="5"/>
        <v>19.807370184254605</v>
      </c>
      <c r="O23" s="36">
        <f t="shared" si="6"/>
        <v>616</v>
      </c>
      <c r="P23" s="38">
        <f t="shared" si="1"/>
        <v>12.064238151194672</v>
      </c>
      <c r="Q23" s="9"/>
      <c r="R23" s="9"/>
    </row>
    <row r="24" spans="1:18" ht="14.5" customHeight="1">
      <c r="A24" s="39" t="s">
        <v>14</v>
      </c>
      <c r="B24" s="17">
        <v>7444</v>
      </c>
      <c r="C24" s="17">
        <v>7613</v>
      </c>
      <c r="D24" s="17">
        <v>7235</v>
      </c>
      <c r="E24" s="17">
        <v>7524</v>
      </c>
      <c r="F24" s="17">
        <v>7662</v>
      </c>
      <c r="G24" s="17">
        <v>8344</v>
      </c>
      <c r="H24" s="17">
        <v>8586</v>
      </c>
      <c r="I24" s="17">
        <v>8880</v>
      </c>
      <c r="J24" s="17">
        <v>9271</v>
      </c>
      <c r="K24" s="17">
        <v>9517</v>
      </c>
      <c r="L24" s="17">
        <v>9900</v>
      </c>
      <c r="M24" s="35">
        <f t="shared" si="4"/>
        <v>1556</v>
      </c>
      <c r="N24" s="37">
        <f t="shared" si="5"/>
        <v>18.648130393096835</v>
      </c>
      <c r="O24" s="35">
        <f t="shared" si="6"/>
        <v>2456</v>
      </c>
      <c r="P24" s="37">
        <f t="shared" si="1"/>
        <v>32.993014508328855</v>
      </c>
      <c r="Q24" s="9"/>
      <c r="R24" s="9"/>
    </row>
    <row r="25" spans="1:18" ht="14.5" customHeight="1">
      <c r="A25" s="40" t="s">
        <v>15</v>
      </c>
      <c r="B25" s="19">
        <v>1861</v>
      </c>
      <c r="C25" s="19">
        <v>1960</v>
      </c>
      <c r="D25" s="19">
        <v>1575</v>
      </c>
      <c r="E25" s="19">
        <v>1537</v>
      </c>
      <c r="F25" s="19">
        <v>1565</v>
      </c>
      <c r="G25" s="19">
        <v>1589</v>
      </c>
      <c r="H25" s="19">
        <v>1571</v>
      </c>
      <c r="I25" s="19">
        <v>1534</v>
      </c>
      <c r="J25" s="19">
        <v>1550</v>
      </c>
      <c r="K25" s="19">
        <v>1556</v>
      </c>
      <c r="L25" s="19">
        <v>1583</v>
      </c>
      <c r="M25" s="36">
        <f t="shared" si="4"/>
        <v>-6</v>
      </c>
      <c r="N25" s="38">
        <f t="shared" si="5"/>
        <v>-0.37759597230962871</v>
      </c>
      <c r="O25" s="36">
        <f t="shared" si="6"/>
        <v>-278</v>
      </c>
      <c r="P25" s="38">
        <f t="shared" si="1"/>
        <v>-14.93820526598603</v>
      </c>
      <c r="Q25" s="9"/>
      <c r="R25" s="9"/>
    </row>
    <row r="26" spans="1:18" ht="14.5" customHeight="1">
      <c r="A26" s="39" t="s">
        <v>16</v>
      </c>
      <c r="B26" s="17">
        <v>9447</v>
      </c>
      <c r="C26" s="17">
        <v>9294</v>
      </c>
      <c r="D26" s="17">
        <v>9473</v>
      </c>
      <c r="E26" s="17">
        <v>9974</v>
      </c>
      <c r="F26" s="17">
        <v>10314</v>
      </c>
      <c r="G26" s="17">
        <v>11087</v>
      </c>
      <c r="H26" s="17">
        <v>11594</v>
      </c>
      <c r="I26" s="17">
        <v>11875</v>
      </c>
      <c r="J26" s="17">
        <v>12413</v>
      </c>
      <c r="K26" s="17">
        <v>12750</v>
      </c>
      <c r="L26" s="17">
        <v>13323</v>
      </c>
      <c r="M26" s="35">
        <f t="shared" si="4"/>
        <v>2236</v>
      </c>
      <c r="N26" s="37">
        <f t="shared" si="5"/>
        <v>20.167764047984125</v>
      </c>
      <c r="O26" s="35">
        <f t="shared" si="6"/>
        <v>3876</v>
      </c>
      <c r="P26" s="37">
        <f t="shared" si="1"/>
        <v>41.028898062877104</v>
      </c>
      <c r="Q26" s="9"/>
      <c r="R26" s="9"/>
    </row>
    <row r="27" spans="1:18" ht="14.5" customHeight="1">
      <c r="A27" s="40" t="s">
        <v>17</v>
      </c>
      <c r="B27" s="19">
        <v>7337</v>
      </c>
      <c r="C27" s="19">
        <v>7286</v>
      </c>
      <c r="D27" s="19">
        <v>7392</v>
      </c>
      <c r="E27" s="19">
        <v>7362</v>
      </c>
      <c r="F27" s="19">
        <v>7230</v>
      </c>
      <c r="G27" s="19">
        <v>7270</v>
      </c>
      <c r="H27" s="19">
        <v>7508</v>
      </c>
      <c r="I27" s="19">
        <v>7567</v>
      </c>
      <c r="J27" s="19">
        <v>8087</v>
      </c>
      <c r="K27" s="19">
        <v>8345</v>
      </c>
      <c r="L27" s="19">
        <v>8702</v>
      </c>
      <c r="M27" s="36">
        <f t="shared" si="4"/>
        <v>1432</v>
      </c>
      <c r="N27" s="38">
        <f t="shared" si="5"/>
        <v>19.697386519944981</v>
      </c>
      <c r="O27" s="36">
        <f t="shared" si="6"/>
        <v>1365</v>
      </c>
      <c r="P27" s="38">
        <f t="shared" si="1"/>
        <v>18.604334196538094</v>
      </c>
      <c r="Q27" s="9"/>
      <c r="R27" s="9"/>
    </row>
    <row r="28" spans="1:18" ht="14.5" customHeight="1">
      <c r="A28" s="39" t="s">
        <v>18</v>
      </c>
      <c r="B28" s="17">
        <v>3285</v>
      </c>
      <c r="C28" s="17">
        <v>3174</v>
      </c>
      <c r="D28" s="17">
        <v>3173</v>
      </c>
      <c r="E28" s="17">
        <v>3266</v>
      </c>
      <c r="F28" s="17">
        <v>3422</v>
      </c>
      <c r="G28" s="17">
        <v>3969</v>
      </c>
      <c r="H28" s="17">
        <v>4299</v>
      </c>
      <c r="I28" s="17">
        <v>4492</v>
      </c>
      <c r="J28" s="17">
        <v>4728</v>
      </c>
      <c r="K28" s="17">
        <v>4742</v>
      </c>
      <c r="L28" s="17">
        <v>4860</v>
      </c>
      <c r="M28" s="35">
        <f t="shared" si="4"/>
        <v>891</v>
      </c>
      <c r="N28" s="37">
        <f t="shared" si="5"/>
        <v>22.448979591836736</v>
      </c>
      <c r="O28" s="35">
        <f t="shared" si="6"/>
        <v>1575</v>
      </c>
      <c r="P28" s="37">
        <f t="shared" si="1"/>
        <v>47.945205479452056</v>
      </c>
      <c r="Q28" s="9"/>
      <c r="R28" s="9"/>
    </row>
    <row r="29" spans="1:18" s="98" customFormat="1" ht="14.5" customHeight="1">
      <c r="B29" s="242" t="s">
        <v>270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94"/>
      <c r="R29" s="94"/>
    </row>
    <row r="30" spans="1:18" s="98" customFormat="1" ht="14.5" customHeight="1">
      <c r="A30" s="21" t="s">
        <v>30</v>
      </c>
      <c r="B30" s="62">
        <f>B10*100/'Tab. 3.2'!B10</f>
        <v>37.228260869565219</v>
      </c>
      <c r="C30" s="62">
        <f>C10*100/'Tab. 3.2'!C10</f>
        <v>36.245598276784364</v>
      </c>
      <c r="D30" s="62">
        <f>D10*100/'Tab. 3.2'!D10</f>
        <v>35.064700324528609</v>
      </c>
      <c r="E30" s="62">
        <f>E10*100/'Tab. 3.2'!E10</f>
        <v>34.844610184321958</v>
      </c>
      <c r="F30" s="62">
        <f>F10*100/'Tab. 3.2'!F10</f>
        <v>34.300738094002583</v>
      </c>
      <c r="G30" s="62">
        <f>G10*100/'Tab. 3.2'!G10</f>
        <v>33.6781232504472</v>
      </c>
      <c r="H30" s="62">
        <f>H10*100/'Tab. 3.2'!H10</f>
        <v>33.682997490603228</v>
      </c>
      <c r="I30" s="62">
        <f>I10*100/'Tab. 3.2'!I10</f>
        <v>33.431207286051539</v>
      </c>
      <c r="J30" s="62">
        <f>J10*100/'Tab. 3.2'!J10</f>
        <v>33.964668936336338</v>
      </c>
      <c r="K30" s="62">
        <f>K10*100/'Tab. 3.2'!K10</f>
        <v>34.08048182166997</v>
      </c>
      <c r="L30" s="62">
        <f>L10*100/'Tab. 3.2'!L10</f>
        <v>34.060207162546021</v>
      </c>
      <c r="M30" s="37">
        <f>L30-G30</f>
        <v>0.38208391209882109</v>
      </c>
      <c r="N30" s="165" t="s">
        <v>140</v>
      </c>
      <c r="O30" s="37">
        <f>L30-B30</f>
        <v>-3.1680537070191974</v>
      </c>
      <c r="P30" s="165" t="s">
        <v>140</v>
      </c>
      <c r="Q30" s="94"/>
      <c r="R30" s="94"/>
    </row>
    <row r="31" spans="1:18" s="98" customFormat="1" ht="14.5" customHeight="1">
      <c r="A31" s="196" t="s">
        <v>19</v>
      </c>
      <c r="B31" s="106">
        <f>B11*100/'Tab. 3.2'!B11</f>
        <v>35.097897581129061</v>
      </c>
      <c r="C31" s="106">
        <f>C11*100/'Tab. 3.2'!C11</f>
        <v>34.452756153734889</v>
      </c>
      <c r="D31" s="106">
        <f>D11*100/'Tab. 3.2'!D11</f>
        <v>33.526675573841182</v>
      </c>
      <c r="E31" s="106">
        <f>E11*100/'Tab. 3.2'!E11</f>
        <v>33.512386566978776</v>
      </c>
      <c r="F31" s="106">
        <f>F11*100/'Tab. 3.2'!F11</f>
        <v>33.162674371245288</v>
      </c>
      <c r="G31" s="106">
        <f>G11*100/'Tab. 3.2'!G11</f>
        <v>32.601355818648237</v>
      </c>
      <c r="H31" s="106">
        <f>H11*100/'Tab. 3.2'!H11</f>
        <v>32.72762140873882</v>
      </c>
      <c r="I31" s="106">
        <f>I11*100/'Tab. 3.2'!I11</f>
        <v>32.577096709339337</v>
      </c>
      <c r="J31" s="106">
        <f>J11*100/'Tab. 3.2'!J11</f>
        <v>33.217112587318482</v>
      </c>
      <c r="K31" s="106">
        <f>K11*100/'Tab. 3.2'!K11</f>
        <v>33.485479097299297</v>
      </c>
      <c r="L31" s="106">
        <f>L11*100/'Tab. 3.2'!L11</f>
        <v>33.465462068289774</v>
      </c>
      <c r="M31" s="38">
        <f t="shared" ref="M31:M48" si="9">L31-G31</f>
        <v>0.86410624964153726</v>
      </c>
      <c r="N31" s="38" t="s">
        <v>140</v>
      </c>
      <c r="O31" s="38">
        <f t="shared" ref="O31:O48" si="10">L31-B31</f>
        <v>-1.6324355128392867</v>
      </c>
      <c r="P31" s="38" t="s">
        <v>140</v>
      </c>
      <c r="Q31" s="94"/>
      <c r="R31" s="94"/>
    </row>
    <row r="32" spans="1:18" s="98" customFormat="1" ht="14.5" customHeight="1">
      <c r="A32" s="197" t="s">
        <v>3</v>
      </c>
      <c r="B32" s="104">
        <f>B12*100/'Tab. 3.2'!B12</f>
        <v>26.021080368906457</v>
      </c>
      <c r="C32" s="104">
        <f>C12*100/'Tab. 3.2'!C12</f>
        <v>24.356252884171667</v>
      </c>
      <c r="D32" s="104">
        <f>D12*100/'Tab. 3.2'!D12</f>
        <v>24.407390716538981</v>
      </c>
      <c r="E32" s="104">
        <f>E12*100/'Tab. 3.2'!E12</f>
        <v>24.076128701886148</v>
      </c>
      <c r="F32" s="104">
        <f>F12*100/'Tab. 3.2'!F12</f>
        <v>23.838759188949027</v>
      </c>
      <c r="G32" s="104">
        <f>G12*100/'Tab. 3.2'!G12</f>
        <v>22.972487608648805</v>
      </c>
      <c r="H32" s="104">
        <f>H12*100/'Tab. 3.2'!H12</f>
        <v>22.485768500948765</v>
      </c>
      <c r="I32" s="104">
        <f>I12*100/'Tab. 3.2'!I12</f>
        <v>22.834545222604923</v>
      </c>
      <c r="J32" s="104">
        <f>J12*100/'Tab. 3.2'!J12</f>
        <v>24.267277771077072</v>
      </c>
      <c r="K32" s="104">
        <f>K12*100/'Tab. 3.2'!K12</f>
        <v>24.75683716672388</v>
      </c>
      <c r="L32" s="104">
        <f>L12*100/'Tab. 3.2'!L12</f>
        <v>24.947098786056355</v>
      </c>
      <c r="M32" s="37">
        <f t="shared" si="9"/>
        <v>1.9746111774075494</v>
      </c>
      <c r="N32" s="37" t="s">
        <v>140</v>
      </c>
      <c r="O32" s="37">
        <f t="shared" si="10"/>
        <v>-1.0739815828501023</v>
      </c>
      <c r="P32" s="37" t="s">
        <v>140</v>
      </c>
      <c r="Q32" s="94"/>
      <c r="R32" s="94"/>
    </row>
    <row r="33" spans="1:18" s="98" customFormat="1" ht="14.5" customHeight="1">
      <c r="A33" s="198" t="s">
        <v>4</v>
      </c>
      <c r="B33" s="105">
        <f>B13*100/'Tab. 3.2'!B13</f>
        <v>5.8110749185667752</v>
      </c>
      <c r="C33" s="105">
        <f>C13*100/'Tab. 3.2'!C13</f>
        <v>4.5596502186133669</v>
      </c>
      <c r="D33" s="105">
        <f>D13*100/'Tab. 3.2'!D13</f>
        <v>2.8042959427207639</v>
      </c>
      <c r="E33" s="105">
        <f>E13*100/'Tab. 3.2'!E13</f>
        <v>1.8114360541248362</v>
      </c>
      <c r="F33" s="105">
        <f>F13*100/'Tab. 3.2'!F13</f>
        <v>0.73230268510984542</v>
      </c>
      <c r="G33" s="105">
        <f>G13*100/'Tab. 3.2'!G13</f>
        <v>0.48076923076923078</v>
      </c>
      <c r="H33" s="105">
        <f>H13*100/'Tab. 3.2'!H13</f>
        <v>0.63226247436773753</v>
      </c>
      <c r="I33" s="105">
        <f>I13*100/'Tab. 3.2'!I13</f>
        <v>0.51212290949827954</v>
      </c>
      <c r="J33" s="105">
        <f>J13*100/'Tab. 3.2'!J13</f>
        <v>0.66326943298552132</v>
      </c>
      <c r="K33" s="105">
        <f>K13*100/'Tab. 3.2'!K13</f>
        <v>0.6534930760852653</v>
      </c>
      <c r="L33" s="105">
        <f>L13*100/'Tab. 3.2'!L13</f>
        <v>0.84789884715507624</v>
      </c>
      <c r="M33" s="38">
        <f t="shared" si="9"/>
        <v>0.36712961638584546</v>
      </c>
      <c r="N33" s="38" t="s">
        <v>140</v>
      </c>
      <c r="O33" s="38">
        <f t="shared" si="10"/>
        <v>-4.9631760714116986</v>
      </c>
      <c r="P33" s="38" t="s">
        <v>140</v>
      </c>
      <c r="Q33" s="94"/>
      <c r="R33" s="94"/>
    </row>
    <row r="34" spans="1:18" s="98" customFormat="1" ht="14.5" customHeight="1">
      <c r="A34" s="197" t="s">
        <v>5</v>
      </c>
      <c r="B34" s="104">
        <f>B14*100/'Tab. 3.2'!B14</f>
        <v>31.835708875576671</v>
      </c>
      <c r="C34" s="104">
        <f>C14*100/'Tab. 3.2'!C14</f>
        <v>31.758995047394141</v>
      </c>
      <c r="D34" s="104">
        <f>D14*100/'Tab. 3.2'!D14</f>
        <v>30.472359282189888</v>
      </c>
      <c r="E34" s="104">
        <f>E14*100/'Tab. 3.2'!E14</f>
        <v>30.226372717063658</v>
      </c>
      <c r="F34" s="104">
        <f>F14*100/'Tab. 3.2'!F14</f>
        <v>29.770069709916797</v>
      </c>
      <c r="G34" s="104">
        <f>G14*100/'Tab. 3.2'!G14</f>
        <v>29.355768241226716</v>
      </c>
      <c r="H34" s="104">
        <f>H14*100/'Tab. 3.2'!H14</f>
        <v>29.062647197362224</v>
      </c>
      <c r="I34" s="104">
        <f>I14*100/'Tab. 3.2'!I14</f>
        <v>28.917822436078875</v>
      </c>
      <c r="J34" s="104">
        <f>J14*100/'Tab. 3.2'!J14</f>
        <v>29.601471761681001</v>
      </c>
      <c r="K34" s="104">
        <f>K14*100/'Tab. 3.2'!K14</f>
        <v>30.004206098843323</v>
      </c>
      <c r="L34" s="104">
        <f>L14*100/'Tab. 3.2'!L14</f>
        <v>29.606413115544573</v>
      </c>
      <c r="M34" s="37">
        <f t="shared" si="9"/>
        <v>0.25064487431785665</v>
      </c>
      <c r="N34" s="37" t="s">
        <v>140</v>
      </c>
      <c r="O34" s="37">
        <f t="shared" si="10"/>
        <v>-2.2292957600320982</v>
      </c>
      <c r="P34" s="37" t="s">
        <v>140</v>
      </c>
      <c r="Q34" s="94"/>
      <c r="R34" s="94"/>
    </row>
    <row r="35" spans="1:18" s="98" customFormat="1" ht="14.5" customHeight="1">
      <c r="A35" s="198" t="s">
        <v>6</v>
      </c>
      <c r="B35" s="105">
        <f>B15*100/'Tab. 3.2'!B15</f>
        <v>39.018170226330888</v>
      </c>
      <c r="C35" s="105">
        <f>C15*100/'Tab. 3.2'!C15</f>
        <v>38.338951884768619</v>
      </c>
      <c r="D35" s="105">
        <f>D15*100/'Tab. 3.2'!D15</f>
        <v>37.578475336322867</v>
      </c>
      <c r="E35" s="105">
        <f>E15*100/'Tab. 3.2'!E15</f>
        <v>37.527901785714285</v>
      </c>
      <c r="F35" s="105">
        <f>F15*100/'Tab. 3.2'!F15</f>
        <v>36.621621621621621</v>
      </c>
      <c r="G35" s="105">
        <f>G15*100/'Tab. 3.2'!G15</f>
        <v>36.570450097847356</v>
      </c>
      <c r="H35" s="105">
        <f>H15*100/'Tab. 3.2'!H15</f>
        <v>37.140068326012688</v>
      </c>
      <c r="I35" s="105">
        <f>I15*100/'Tab. 3.2'!I15</f>
        <v>37.840961627369396</v>
      </c>
      <c r="J35" s="105">
        <f>J15*100/'Tab. 3.2'!J15</f>
        <v>35.596707818930042</v>
      </c>
      <c r="K35" s="105">
        <f>K15*100/'Tab. 3.2'!K15</f>
        <v>35.411581983581094</v>
      </c>
      <c r="L35" s="105">
        <f>L15*100/'Tab. 3.2'!L15</f>
        <v>33.733670459334178</v>
      </c>
      <c r="M35" s="38">
        <f t="shared" si="9"/>
        <v>-2.8367796385131783</v>
      </c>
      <c r="N35" s="38" t="s">
        <v>140</v>
      </c>
      <c r="O35" s="38">
        <f t="shared" si="10"/>
        <v>-5.28449976699671</v>
      </c>
      <c r="P35" s="38" t="s">
        <v>140</v>
      </c>
      <c r="Q35" s="94"/>
      <c r="R35" s="94"/>
    </row>
    <row r="36" spans="1:18" s="98" customFormat="1" ht="14.5" customHeight="1">
      <c r="A36" s="197" t="s">
        <v>7</v>
      </c>
      <c r="B36" s="104">
        <f>B16*100/'Tab. 3.2'!B16</f>
        <v>28.99905109698939</v>
      </c>
      <c r="C36" s="104">
        <f>C16*100/'Tab. 3.2'!C16</f>
        <v>28.671743788729948</v>
      </c>
      <c r="D36" s="104">
        <f>D16*100/'Tab. 3.2'!D16</f>
        <v>27.067057964424972</v>
      </c>
      <c r="E36" s="104">
        <f>E16*100/'Tab. 3.2'!E16</f>
        <v>28.267561901223427</v>
      </c>
      <c r="F36" s="104">
        <f>F16*100/'Tab. 3.2'!F16</f>
        <v>28.34612540479894</v>
      </c>
      <c r="G36" s="104">
        <f>G16*100/'Tab. 3.2'!G16</f>
        <v>27.977683490002111</v>
      </c>
      <c r="H36" s="104">
        <f>H16*100/'Tab. 3.2'!H16</f>
        <v>28.103114786900555</v>
      </c>
      <c r="I36" s="104">
        <f>I16*100/'Tab. 3.2'!I16</f>
        <v>27.930569526785522</v>
      </c>
      <c r="J36" s="104">
        <f>J16*100/'Tab. 3.2'!J16</f>
        <v>28.213514284549863</v>
      </c>
      <c r="K36" s="104">
        <f>K16*100/'Tab. 3.2'!K16</f>
        <v>28.768741655701017</v>
      </c>
      <c r="L36" s="104">
        <f>L16*100/'Tab. 3.2'!L16</f>
        <v>28.895128457110768</v>
      </c>
      <c r="M36" s="37">
        <f t="shared" si="9"/>
        <v>0.91744496710865775</v>
      </c>
      <c r="N36" s="37" t="s">
        <v>140</v>
      </c>
      <c r="O36" s="37">
        <f t="shared" si="10"/>
        <v>-0.10392263987862194</v>
      </c>
      <c r="P36" s="37" t="s">
        <v>140</v>
      </c>
      <c r="Q36" s="94"/>
      <c r="R36" s="94"/>
    </row>
    <row r="37" spans="1:18" s="98" customFormat="1" ht="14.5" customHeight="1">
      <c r="A37" s="198" t="s">
        <v>8</v>
      </c>
      <c r="B37" s="105">
        <f>B17*100/'Tab. 3.2'!B17</f>
        <v>49.213176668065465</v>
      </c>
      <c r="C37" s="105">
        <f>C17*100/'Tab. 3.2'!C17</f>
        <v>47.572298578987656</v>
      </c>
      <c r="D37" s="105">
        <f>D17*100/'Tab. 3.2'!D17</f>
        <v>46.876811127567777</v>
      </c>
      <c r="E37" s="105">
        <f>E17*100/'Tab. 3.2'!E17</f>
        <v>45.985311741388315</v>
      </c>
      <c r="F37" s="105">
        <f>F17*100/'Tab. 3.2'!F17</f>
        <v>44.988277518886221</v>
      </c>
      <c r="G37" s="105">
        <f>G17*100/'Tab. 3.2'!G17</f>
        <v>42.978836683082655</v>
      </c>
      <c r="H37" s="105">
        <f>H17*100/'Tab. 3.2'!H17</f>
        <v>43.806045340050375</v>
      </c>
      <c r="I37" s="105">
        <f>I17*100/'Tab. 3.2'!I17</f>
        <v>43.3619614240476</v>
      </c>
      <c r="J37" s="105">
        <f>J17*100/'Tab. 3.2'!J17</f>
        <v>43.869849738924231</v>
      </c>
      <c r="K37" s="105">
        <f>K17*100/'Tab. 3.2'!K17</f>
        <v>43.464932448707003</v>
      </c>
      <c r="L37" s="105">
        <f>L17*100/'Tab. 3.2'!L17</f>
        <v>43.215035743832331</v>
      </c>
      <c r="M37" s="38">
        <f t="shared" si="9"/>
        <v>0.23619906074967645</v>
      </c>
      <c r="N37" s="38" t="s">
        <v>140</v>
      </c>
      <c r="O37" s="38">
        <f t="shared" si="10"/>
        <v>-5.9981409242331338</v>
      </c>
      <c r="P37" s="38" t="s">
        <v>140</v>
      </c>
      <c r="Q37" s="94"/>
      <c r="R37" s="94"/>
    </row>
    <row r="38" spans="1:18" s="98" customFormat="1" ht="14.5" customHeight="1">
      <c r="A38" s="197" t="s">
        <v>9</v>
      </c>
      <c r="B38" s="104">
        <f>B18*100/'Tab. 3.2'!B18</f>
        <v>43.493205012955421</v>
      </c>
      <c r="C38" s="104">
        <f>C18*100/'Tab. 3.2'!C18</f>
        <v>43.630410314130771</v>
      </c>
      <c r="D38" s="104">
        <f>D18*100/'Tab. 3.2'!D18</f>
        <v>42.907031618688059</v>
      </c>
      <c r="E38" s="104">
        <f>E18*100/'Tab. 3.2'!E18</f>
        <v>43.866489159376187</v>
      </c>
      <c r="F38" s="104">
        <f>F18*100/'Tab. 3.2'!F18</f>
        <v>42.848052361256308</v>
      </c>
      <c r="G38" s="104">
        <f>G18*100/'Tab. 3.2'!G18</f>
        <v>42.695725772323321</v>
      </c>
      <c r="H38" s="104">
        <f>H18*100/'Tab. 3.2'!H18</f>
        <v>43.7847866419295</v>
      </c>
      <c r="I38" s="104">
        <f>I18*100/'Tab. 3.2'!I18</f>
        <v>43.653949078675737</v>
      </c>
      <c r="J38" s="104">
        <f>J18*100/'Tab. 3.2'!J18</f>
        <v>45.417058525645665</v>
      </c>
      <c r="K38" s="104">
        <f>K18*100/'Tab. 3.2'!K18</f>
        <v>46.006035170476224</v>
      </c>
      <c r="L38" s="104">
        <f>L18*100/'Tab. 3.2'!L18</f>
        <v>46.580679833400509</v>
      </c>
      <c r="M38" s="37">
        <f t="shared" si="9"/>
        <v>3.8849540610771882</v>
      </c>
      <c r="N38" s="37" t="s">
        <v>140</v>
      </c>
      <c r="O38" s="37">
        <f t="shared" si="10"/>
        <v>3.0874748204450881</v>
      </c>
      <c r="P38" s="37" t="s">
        <v>140</v>
      </c>
      <c r="Q38" s="94"/>
      <c r="R38" s="94"/>
    </row>
    <row r="39" spans="1:18" s="98" customFormat="1" ht="14.5" customHeight="1">
      <c r="A39" s="198" t="s">
        <v>10</v>
      </c>
      <c r="B39" s="105">
        <f>B19*100/'Tab. 3.2'!B19</f>
        <v>43.375688546535869</v>
      </c>
      <c r="C39" s="105">
        <f>C19*100/'Tab. 3.2'!C19</f>
        <v>43.427631436548992</v>
      </c>
      <c r="D39" s="105">
        <f>D19*100/'Tab. 3.2'!D19</f>
        <v>42.679926611625383</v>
      </c>
      <c r="E39" s="105">
        <f>E19*100/'Tab. 3.2'!E19</f>
        <v>42.608116577875272</v>
      </c>
      <c r="F39" s="105">
        <f>F19*100/'Tab. 3.2'!F19</f>
        <v>42.185922731026885</v>
      </c>
      <c r="G39" s="105">
        <f>G19*100/'Tab. 3.2'!G19</f>
        <v>42.015032948929161</v>
      </c>
      <c r="H39" s="105">
        <f>H19*100/'Tab. 3.2'!H19</f>
        <v>42.26931270321785</v>
      </c>
      <c r="I39" s="105">
        <f>I19*100/'Tab. 3.2'!I19</f>
        <v>42.149348198472836</v>
      </c>
      <c r="J39" s="105">
        <f>J19*100/'Tab. 3.2'!J19</f>
        <v>42.593297541381709</v>
      </c>
      <c r="K39" s="105">
        <f>K19*100/'Tab. 3.2'!K19</f>
        <v>43.010158332412082</v>
      </c>
      <c r="L39" s="105">
        <f>L19*100/'Tab. 3.2'!L19</f>
        <v>43.013927445537099</v>
      </c>
      <c r="M39" s="38">
        <f t="shared" si="9"/>
        <v>0.99889449660793872</v>
      </c>
      <c r="N39" s="38" t="s">
        <v>140</v>
      </c>
      <c r="O39" s="38">
        <f t="shared" si="10"/>
        <v>-0.36176110099876979</v>
      </c>
      <c r="P39" s="38" t="s">
        <v>140</v>
      </c>
      <c r="Q39" s="94"/>
      <c r="R39" s="94"/>
    </row>
    <row r="40" spans="1:18" s="98" customFormat="1" ht="14.5" customHeight="1">
      <c r="A40" s="197" t="s">
        <v>11</v>
      </c>
      <c r="B40" s="104">
        <f>B20*100/'Tab. 3.2'!B20</f>
        <v>33.196399308595417</v>
      </c>
      <c r="C40" s="104">
        <f>C20*100/'Tab. 3.2'!C20</f>
        <v>31.493789722926099</v>
      </c>
      <c r="D40" s="104">
        <f>D20*100/'Tab. 3.2'!D20</f>
        <v>31.177294479243667</v>
      </c>
      <c r="E40" s="104">
        <f>E20*100/'Tab. 3.2'!E20</f>
        <v>30.417735699056841</v>
      </c>
      <c r="F40" s="104">
        <f>F20*100/'Tab. 3.2'!F20</f>
        <v>30.200773248321237</v>
      </c>
      <c r="G40" s="104">
        <f>G20*100/'Tab. 3.2'!G20</f>
        <v>29.916664016031046</v>
      </c>
      <c r="H40" s="104">
        <f>H20*100/'Tab. 3.2'!H20</f>
        <v>29.394472961680794</v>
      </c>
      <c r="I40" s="104">
        <f>I20*100/'Tab. 3.2'!I20</f>
        <v>28.941991772274221</v>
      </c>
      <c r="J40" s="104">
        <f>J20*100/'Tab. 3.2'!J20</f>
        <v>29.378876450285919</v>
      </c>
      <c r="K40" s="104">
        <f>K20*100/'Tab. 3.2'!K20</f>
        <v>29.311844095820081</v>
      </c>
      <c r="L40" s="104">
        <f>L20*100/'Tab. 3.2'!L20</f>
        <v>29.221796064725506</v>
      </c>
      <c r="M40" s="37">
        <f t="shared" si="9"/>
        <v>-0.69486795130553958</v>
      </c>
      <c r="N40" s="37" t="s">
        <v>140</v>
      </c>
      <c r="O40" s="37">
        <f t="shared" si="10"/>
        <v>-3.974603243869911</v>
      </c>
      <c r="P40" s="37" t="s">
        <v>140</v>
      </c>
      <c r="Q40" s="94"/>
      <c r="R40" s="94"/>
    </row>
    <row r="41" spans="1:18" s="98" customFormat="1" ht="14.5" customHeight="1">
      <c r="A41" s="198" t="s">
        <v>12</v>
      </c>
      <c r="B41" s="105">
        <f>B21*100/'Tab. 3.2'!B21</f>
        <v>28.331663326653306</v>
      </c>
      <c r="C41" s="105">
        <f>C21*100/'Tab. 3.2'!C21</f>
        <v>27.412552716447532</v>
      </c>
      <c r="D41" s="105">
        <f>D21*100/'Tab. 3.2'!D21</f>
        <v>28.490935815776581</v>
      </c>
      <c r="E41" s="105">
        <f>E21*100/'Tab. 3.2'!E21</f>
        <v>27.90807865434731</v>
      </c>
      <c r="F41" s="105">
        <f>F21*100/'Tab. 3.2'!F21</f>
        <v>28.867403314917127</v>
      </c>
      <c r="G41" s="105">
        <f>G21*100/'Tab. 3.2'!G21</f>
        <v>29.323783442174005</v>
      </c>
      <c r="H41" s="105">
        <f>H21*100/'Tab. 3.2'!H21</f>
        <v>29.974005198960207</v>
      </c>
      <c r="I41" s="105">
        <f>I21*100/'Tab. 3.2'!I21</f>
        <v>29.777534646243616</v>
      </c>
      <c r="J41" s="105">
        <f>J21*100/'Tab. 3.2'!J21</f>
        <v>29.379962831559386</v>
      </c>
      <c r="K41" s="105">
        <f>K21*100/'Tab. 3.2'!K21</f>
        <v>30.336711343576333</v>
      </c>
      <c r="L41" s="105">
        <f>L21*100/'Tab. 3.2'!L21</f>
        <v>30.710049687449914</v>
      </c>
      <c r="M41" s="38">
        <f t="shared" si="9"/>
        <v>1.3862662452759089</v>
      </c>
      <c r="N41" s="38" t="s">
        <v>140</v>
      </c>
      <c r="O41" s="38">
        <f t="shared" si="10"/>
        <v>2.3783863607966076</v>
      </c>
      <c r="P41" s="38" t="s">
        <v>140</v>
      </c>
      <c r="Q41" s="94"/>
      <c r="R41" s="94"/>
    </row>
    <row r="42" spans="1:18" s="98" customFormat="1" ht="14.5" customHeight="1">
      <c r="A42" s="195" t="s">
        <v>41</v>
      </c>
      <c r="B42" s="104">
        <f>B22*100/'Tab. 3.2'!B22</f>
        <v>44.40723807070642</v>
      </c>
      <c r="C42" s="104">
        <f>C22*100/'Tab. 3.2'!C22</f>
        <v>42.292297300677959</v>
      </c>
      <c r="D42" s="104">
        <f>D22*100/'Tab. 3.2'!D22</f>
        <v>40.356573874761331</v>
      </c>
      <c r="E42" s="104">
        <f>E22*100/'Tab. 3.2'!E22</f>
        <v>39.451351884744426</v>
      </c>
      <c r="F42" s="104">
        <f>F22*100/'Tab. 3.2'!F22</f>
        <v>38.256339928554837</v>
      </c>
      <c r="G42" s="104">
        <f>G22*100/'Tab. 3.2'!G22</f>
        <v>37.376245117926672</v>
      </c>
      <c r="H42" s="104">
        <f>H22*100/'Tab. 3.2'!H22</f>
        <v>36.973711922495163</v>
      </c>
      <c r="I42" s="104">
        <f>I22*100/'Tab. 3.2'!I22</f>
        <v>36.437920511783524</v>
      </c>
      <c r="J42" s="104">
        <f>J22*100/'Tab. 3.2'!J22</f>
        <v>36.648570776015042</v>
      </c>
      <c r="K42" s="104">
        <f>K22*100/'Tab. 3.2'!K22</f>
        <v>36.271746442652407</v>
      </c>
      <c r="L42" s="104">
        <f>L22*100/'Tab. 3.2'!L22</f>
        <v>36.256434715392331</v>
      </c>
      <c r="M42" s="37">
        <f t="shared" si="9"/>
        <v>-1.1198104025343412</v>
      </c>
      <c r="N42" s="37" t="s">
        <v>140</v>
      </c>
      <c r="O42" s="37">
        <f t="shared" si="10"/>
        <v>-8.1508033553140891</v>
      </c>
      <c r="P42" s="37" t="s">
        <v>140</v>
      </c>
      <c r="Q42" s="94"/>
      <c r="R42" s="94"/>
    </row>
    <row r="43" spans="1:18" s="98" customFormat="1" ht="14.5" customHeight="1">
      <c r="A43" s="198" t="s">
        <v>13</v>
      </c>
      <c r="B43" s="105">
        <f>B23*100/'Tab. 3.2'!B23</f>
        <v>33.151538761199845</v>
      </c>
      <c r="C43" s="105">
        <f>C23*100/'Tab. 3.2'!C23</f>
        <v>28.222557905337361</v>
      </c>
      <c r="D43" s="105">
        <f>D23*100/'Tab. 3.2'!D23</f>
        <v>26.788582725812432</v>
      </c>
      <c r="E43" s="105">
        <f>E23*100/'Tab. 3.2'!E23</f>
        <v>25.340215861098077</v>
      </c>
      <c r="F43" s="105">
        <f>F23*100/'Tab. 3.2'!F23</f>
        <v>24.258135686707114</v>
      </c>
      <c r="G43" s="105">
        <f>G23*100/'Tab. 3.2'!G23</f>
        <v>23.360234776228907</v>
      </c>
      <c r="H43" s="105">
        <f>H23*100/'Tab. 3.2'!H23</f>
        <v>22.907807834976929</v>
      </c>
      <c r="I43" s="105">
        <f>I23*100/'Tab. 3.2'!I23</f>
        <v>22.466904276985744</v>
      </c>
      <c r="J43" s="105">
        <f>J23*100/'Tab. 3.2'!J23</f>
        <v>22.655906675722104</v>
      </c>
      <c r="K43" s="105">
        <f>K23*100/'Tab. 3.2'!K23</f>
        <v>21.628305116986876</v>
      </c>
      <c r="L43" s="105">
        <f>L23*100/'Tab. 3.2'!L23</f>
        <v>21.044501655020227</v>
      </c>
      <c r="M43" s="38">
        <f t="shared" si="9"/>
        <v>-2.3157331212086802</v>
      </c>
      <c r="N43" s="38" t="s">
        <v>140</v>
      </c>
      <c r="O43" s="38">
        <f t="shared" si="10"/>
        <v>-12.107037106179618</v>
      </c>
      <c r="P43" s="38" t="s">
        <v>140</v>
      </c>
      <c r="Q43" s="94"/>
      <c r="R43" s="94"/>
    </row>
    <row r="44" spans="1:18" s="98" customFormat="1" ht="14.5" customHeight="1">
      <c r="A44" s="197" t="s">
        <v>14</v>
      </c>
      <c r="B44" s="104">
        <f>B24*100/'Tab. 3.2'!B24</f>
        <v>61.464784080587897</v>
      </c>
      <c r="C44" s="104">
        <f>C24*100/'Tab. 3.2'!C24</f>
        <v>59.434772425638222</v>
      </c>
      <c r="D44" s="104">
        <f>D24*100/'Tab. 3.2'!D24</f>
        <v>55.547024952015356</v>
      </c>
      <c r="E44" s="104">
        <f>E24*100/'Tab. 3.2'!E24</f>
        <v>55.100695715854997</v>
      </c>
      <c r="F44" s="104">
        <f>F24*100/'Tab. 3.2'!F24</f>
        <v>53.629173374396302</v>
      </c>
      <c r="G44" s="104">
        <f>G24*100/'Tab. 3.2'!G24</f>
        <v>53.136343373877601</v>
      </c>
      <c r="H44" s="104">
        <f>H24*100/'Tab. 3.2'!H24</f>
        <v>52.363237177532476</v>
      </c>
      <c r="I44" s="104">
        <f>I24*100/'Tab. 3.2'!I24</f>
        <v>52.124911951162247</v>
      </c>
      <c r="J44" s="104">
        <f>J24*100/'Tab. 3.2'!J24</f>
        <v>52.219218204348316</v>
      </c>
      <c r="K44" s="104">
        <f>K24*100/'Tab. 3.2'!K24</f>
        <v>52.193704069321051</v>
      </c>
      <c r="L44" s="104">
        <f>L24*100/'Tab. 3.2'!L24</f>
        <v>52.190415941799777</v>
      </c>
      <c r="M44" s="37">
        <f t="shared" si="9"/>
        <v>-0.94592743207782348</v>
      </c>
      <c r="N44" s="37" t="s">
        <v>140</v>
      </c>
      <c r="O44" s="37">
        <f t="shared" si="10"/>
        <v>-9.2743681387881196</v>
      </c>
      <c r="P44" s="37" t="s">
        <v>140</v>
      </c>
      <c r="Q44" s="94"/>
      <c r="R44" s="94"/>
    </row>
    <row r="45" spans="1:18" s="98" customFormat="1" ht="14.5" customHeight="1">
      <c r="A45" s="198" t="s">
        <v>15</v>
      </c>
      <c r="B45" s="105">
        <f>B25*100/'Tab. 3.2'!B25</f>
        <v>24.146879460230959</v>
      </c>
      <c r="C45" s="105">
        <f>C25*100/'Tab. 3.2'!C25</f>
        <v>24.509190946604978</v>
      </c>
      <c r="D45" s="105">
        <f>D25*100/'Tab. 3.2'!D25</f>
        <v>19.083969465648856</v>
      </c>
      <c r="E45" s="105">
        <f>E25*100/'Tab. 3.2'!E25</f>
        <v>17.748267898383371</v>
      </c>
      <c r="F45" s="105">
        <f>F25*100/'Tab. 3.2'!F25</f>
        <v>17.359955629506377</v>
      </c>
      <c r="G45" s="105">
        <f>G25*100/'Tab. 3.2'!G25</f>
        <v>16.47998340593238</v>
      </c>
      <c r="H45" s="105">
        <f>H25*100/'Tab. 3.2'!H25</f>
        <v>15.421615784823794</v>
      </c>
      <c r="I45" s="105">
        <f>I25*100/'Tab. 3.2'!I25</f>
        <v>14.576206765488408</v>
      </c>
      <c r="J45" s="105">
        <f>J25*100/'Tab. 3.2'!J25</f>
        <v>14.200641319285387</v>
      </c>
      <c r="K45" s="105">
        <f>K25*100/'Tab. 3.2'!K25</f>
        <v>13.789436370081532</v>
      </c>
      <c r="L45" s="105">
        <f>L25*100/'Tab. 3.2'!L25</f>
        <v>13.665400552486188</v>
      </c>
      <c r="M45" s="38">
        <f t="shared" si="9"/>
        <v>-2.8145828534461916</v>
      </c>
      <c r="N45" s="38" t="s">
        <v>140</v>
      </c>
      <c r="O45" s="38">
        <f t="shared" si="10"/>
        <v>-10.481478907744771</v>
      </c>
      <c r="P45" s="38" t="s">
        <v>140</v>
      </c>
      <c r="Q45" s="94"/>
      <c r="R45" s="94"/>
    </row>
    <row r="46" spans="1:18" s="98" customFormat="1" ht="14.5" customHeight="1">
      <c r="A46" s="197" t="s">
        <v>16</v>
      </c>
      <c r="B46" s="104">
        <f>B26*100/'Tab. 3.2'!B26</f>
        <v>47.651954602774275</v>
      </c>
      <c r="C46" s="104">
        <f>C26*100/'Tab. 3.2'!C26</f>
        <v>45.026888232159294</v>
      </c>
      <c r="D46" s="104">
        <f>D26*100/'Tab. 3.2'!D26</f>
        <v>43.809832123202149</v>
      </c>
      <c r="E46" s="104">
        <f>E26*100/'Tab. 3.2'!E26</f>
        <v>43.630796150481189</v>
      </c>
      <c r="F46" s="104">
        <f>F26*100/'Tab. 3.2'!F26</f>
        <v>42.418260333127698</v>
      </c>
      <c r="G46" s="104">
        <f>G26*100/'Tab. 3.2'!G26</f>
        <v>41.795152109171788</v>
      </c>
      <c r="H46" s="104">
        <f>H26*100/'Tab. 3.2'!H26</f>
        <v>41.666067706461583</v>
      </c>
      <c r="I46" s="104">
        <f>I26*100/'Tab. 3.2'!I26</f>
        <v>41.216896324320572</v>
      </c>
      <c r="J46" s="104">
        <f>J26*100/'Tab. 3.2'!J26</f>
        <v>41.387703387570021</v>
      </c>
      <c r="K46" s="104">
        <f>K26*100/'Tab. 3.2'!K26</f>
        <v>41.499853529928721</v>
      </c>
      <c r="L46" s="104">
        <f>L26*100/'Tab. 3.2'!L26</f>
        <v>41.768818384174061</v>
      </c>
      <c r="M46" s="37">
        <f t="shared" si="9"/>
        <v>-2.6333724997726904E-2</v>
      </c>
      <c r="N46" s="37" t="s">
        <v>140</v>
      </c>
      <c r="O46" s="37">
        <f t="shared" si="10"/>
        <v>-5.8831362186002139</v>
      </c>
      <c r="P46" s="37" t="s">
        <v>140</v>
      </c>
      <c r="Q46" s="94"/>
      <c r="R46" s="94"/>
    </row>
    <row r="47" spans="1:18" s="98" customFormat="1" ht="14.5" customHeight="1">
      <c r="A47" s="198" t="s">
        <v>17</v>
      </c>
      <c r="B47" s="105">
        <f>B27*100/'Tab. 3.2'!B27</f>
        <v>58.174754202346968</v>
      </c>
      <c r="C47" s="105">
        <f>C27*100/'Tab. 3.2'!C27</f>
        <v>56.921875</v>
      </c>
      <c r="D47" s="105">
        <f>D27*100/'Tab. 3.2'!D27</f>
        <v>56.195833966854188</v>
      </c>
      <c r="E47" s="105">
        <f>E27*100/'Tab. 3.2'!E27</f>
        <v>54.26002358490566</v>
      </c>
      <c r="F47" s="105">
        <f>F27*100/'Tab. 3.2'!F27</f>
        <v>52.360950173812284</v>
      </c>
      <c r="G47" s="105">
        <f>G27*100/'Tab. 3.2'!G27</f>
        <v>51.121580760846633</v>
      </c>
      <c r="H47" s="105">
        <f>H27*100/'Tab. 3.2'!H27</f>
        <v>51.158353774870534</v>
      </c>
      <c r="I47" s="105">
        <f>I27*100/'Tab. 3.2'!I27</f>
        <v>50.125861155272922</v>
      </c>
      <c r="J47" s="105">
        <f>J27*100/'Tab. 3.2'!J27</f>
        <v>50.505870597052208</v>
      </c>
      <c r="K47" s="105">
        <f>K27*100/'Tab. 3.2'!K27</f>
        <v>50.280171115261794</v>
      </c>
      <c r="L47" s="105">
        <f>L27*100/'Tab. 3.2'!L27</f>
        <v>49.968418030433533</v>
      </c>
      <c r="M47" s="38">
        <f t="shared" si="9"/>
        <v>-1.1531627304131007</v>
      </c>
      <c r="N47" s="38" t="s">
        <v>140</v>
      </c>
      <c r="O47" s="38">
        <f t="shared" si="10"/>
        <v>-8.2063361719134349</v>
      </c>
      <c r="P47" s="38" t="s">
        <v>140</v>
      </c>
      <c r="Q47" s="94"/>
      <c r="R47" s="94"/>
    </row>
    <row r="48" spans="1:18" s="98" customFormat="1" ht="14.5" customHeight="1">
      <c r="A48" s="197" t="s">
        <v>18</v>
      </c>
      <c r="B48" s="104">
        <f>B28*100/'Tab. 3.2'!B28</f>
        <v>32.889467360833002</v>
      </c>
      <c r="C48" s="104">
        <f>C28*100/'Tab. 3.2'!C28</f>
        <v>32.351442258689225</v>
      </c>
      <c r="D48" s="104">
        <f>D28*100/'Tab. 3.2'!D28</f>
        <v>31.774484277989185</v>
      </c>
      <c r="E48" s="104">
        <f>E28*100/'Tab. 3.2'!E28</f>
        <v>31.561654425976034</v>
      </c>
      <c r="F48" s="104">
        <f>F28*100/'Tab. 3.2'!F28</f>
        <v>31.498527245949926</v>
      </c>
      <c r="G48" s="104">
        <f>G28*100/'Tab. 3.2'!G28</f>
        <v>31.628018168778389</v>
      </c>
      <c r="H48" s="104">
        <f>H28*100/'Tab. 3.2'!H28</f>
        <v>32.40615106286748</v>
      </c>
      <c r="I48" s="104">
        <f>I28*100/'Tab. 3.2'!I28</f>
        <v>32.642976527868612</v>
      </c>
      <c r="J48" s="104">
        <f>J28*100/'Tab. 3.2'!J28</f>
        <v>33.451252299419842</v>
      </c>
      <c r="K48" s="104">
        <f>K28*100/'Tab. 3.2'!K28</f>
        <v>33.137665967854645</v>
      </c>
      <c r="L48" s="104">
        <f>L28*100/'Tab. 3.2'!L28</f>
        <v>33.399766339083222</v>
      </c>
      <c r="M48" s="37">
        <f t="shared" si="9"/>
        <v>1.7717481703048321</v>
      </c>
      <c r="N48" s="37" t="s">
        <v>140</v>
      </c>
      <c r="O48" s="37">
        <f t="shared" si="10"/>
        <v>0.51029897825021919</v>
      </c>
      <c r="P48" s="37" t="s">
        <v>140</v>
      </c>
      <c r="Q48" s="94"/>
      <c r="R48" s="94"/>
    </row>
    <row r="49" spans="1:18" s="98" customFormat="1" ht="20.149999999999999" customHeight="1">
      <c r="A49" s="231" t="s">
        <v>250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3"/>
      <c r="R49" s="133"/>
    </row>
    <row r="50" spans="1:18" s="98" customFormat="1">
      <c r="A50" s="235" t="s">
        <v>251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8">
      <c r="A51" s="235" t="s">
        <v>142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18" ht="14.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</row>
    <row r="53" spans="1:18" ht="14.5" customHeight="1"/>
  </sheetData>
  <mergeCells count="20">
    <mergeCell ref="A5:A6"/>
    <mergeCell ref="G5:G6"/>
    <mergeCell ref="H5:H6"/>
    <mergeCell ref="I5:I6"/>
    <mergeCell ref="J5:J6"/>
    <mergeCell ref="B5:B6"/>
    <mergeCell ref="C5:C6"/>
    <mergeCell ref="D5:D6"/>
    <mergeCell ref="E5:E6"/>
    <mergeCell ref="A49:P49"/>
    <mergeCell ref="A51:P51"/>
    <mergeCell ref="A50:P50"/>
    <mergeCell ref="B7:P7"/>
    <mergeCell ref="B9:P9"/>
    <mergeCell ref="B29:P29"/>
    <mergeCell ref="L5:L6"/>
    <mergeCell ref="M5:N5"/>
    <mergeCell ref="O5:P5"/>
    <mergeCell ref="F5:F6"/>
    <mergeCell ref="K5:K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168</v>
      </c>
      <c r="B3" s="22"/>
    </row>
    <row r="4" spans="1:7" ht="14.5" customHeight="1"/>
    <row r="5" spans="1:7" s="103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</row>
    <row r="7" spans="1:7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ht="14.5" customHeight="1">
      <c r="A9" s="41" t="s">
        <v>20</v>
      </c>
      <c r="B9" s="17">
        <f>SUM(B10:B14)</f>
        <v>98384</v>
      </c>
      <c r="C9" s="17">
        <f t="shared" ref="C9:G9" si="0">SUM(C10:C14)</f>
        <v>13153</v>
      </c>
      <c r="D9" s="17">
        <f t="shared" si="0"/>
        <v>21119</v>
      </c>
      <c r="E9" s="17">
        <f t="shared" si="0"/>
        <v>24270</v>
      </c>
      <c r="F9" s="17">
        <f t="shared" si="0"/>
        <v>24161</v>
      </c>
      <c r="G9" s="17">
        <f t="shared" si="0"/>
        <v>15681</v>
      </c>
    </row>
    <row r="10" spans="1:7" ht="14.5" customHeight="1">
      <c r="A10" s="18" t="s">
        <v>43</v>
      </c>
      <c r="B10" s="20">
        <f>SUM(C10:G10)</f>
        <v>4661</v>
      </c>
      <c r="C10" s="20">
        <f>C25+C40</f>
        <v>10</v>
      </c>
      <c r="D10" s="20">
        <f t="shared" ref="D10:G10" si="1">D25+D40</f>
        <v>424</v>
      </c>
      <c r="E10" s="20">
        <f t="shared" si="1"/>
        <v>954</v>
      </c>
      <c r="F10" s="20">
        <f t="shared" si="1"/>
        <v>1740</v>
      </c>
      <c r="G10" s="20">
        <f t="shared" si="1"/>
        <v>1533</v>
      </c>
    </row>
    <row r="11" spans="1:7" ht="14.5" customHeight="1">
      <c r="A11" s="109" t="s">
        <v>27</v>
      </c>
      <c r="B11" s="11">
        <f>SUM(C11:G11)</f>
        <v>33864</v>
      </c>
      <c r="C11" s="11">
        <f t="shared" ref="C11:G14" si="2">C26+C41</f>
        <v>2269</v>
      </c>
      <c r="D11" s="17">
        <f t="shared" si="2"/>
        <v>8370</v>
      </c>
      <c r="E11" s="17">
        <f t="shared" si="2"/>
        <v>7914</v>
      </c>
      <c r="F11" s="17">
        <f t="shared" si="2"/>
        <v>9507</v>
      </c>
      <c r="G11" s="17">
        <f t="shared" si="2"/>
        <v>5804</v>
      </c>
    </row>
    <row r="12" spans="1:7" ht="14.5" customHeight="1">
      <c r="A12" s="18" t="s">
        <v>45</v>
      </c>
      <c r="B12" s="20">
        <f>SUM(C12:G12)</f>
        <v>46727</v>
      </c>
      <c r="C12" s="20">
        <f t="shared" si="2"/>
        <v>8777</v>
      </c>
      <c r="D12" s="19">
        <f t="shared" si="2"/>
        <v>9690</v>
      </c>
      <c r="E12" s="19">
        <f t="shared" si="2"/>
        <v>11944</v>
      </c>
      <c r="F12" s="19">
        <f t="shared" si="2"/>
        <v>9820</v>
      </c>
      <c r="G12" s="19">
        <f t="shared" si="2"/>
        <v>6496</v>
      </c>
    </row>
    <row r="13" spans="1:7" ht="14.5" customHeight="1">
      <c r="A13" s="109" t="s">
        <v>46</v>
      </c>
      <c r="B13" s="11">
        <f>SUM(C13:G13)</f>
        <v>3835</v>
      </c>
      <c r="C13" s="11">
        <f t="shared" si="2"/>
        <v>315</v>
      </c>
      <c r="D13" s="17">
        <f t="shared" si="2"/>
        <v>938</v>
      </c>
      <c r="E13" s="17">
        <f t="shared" si="2"/>
        <v>1129</v>
      </c>
      <c r="F13" s="17">
        <f t="shared" si="2"/>
        <v>1005</v>
      </c>
      <c r="G13" s="17">
        <f t="shared" si="2"/>
        <v>448</v>
      </c>
    </row>
    <row r="14" spans="1:7" ht="14.5" customHeight="1">
      <c r="A14" s="18" t="s">
        <v>29</v>
      </c>
      <c r="B14" s="20">
        <f>SUM(C14:G14)</f>
        <v>9297</v>
      </c>
      <c r="C14" s="20">
        <f t="shared" si="2"/>
        <v>1782</v>
      </c>
      <c r="D14" s="19">
        <f t="shared" si="2"/>
        <v>1697</v>
      </c>
      <c r="E14" s="19">
        <f t="shared" si="2"/>
        <v>2329</v>
      </c>
      <c r="F14" s="19">
        <f t="shared" si="2"/>
        <v>2089</v>
      </c>
      <c r="G14" s="19">
        <f t="shared" si="2"/>
        <v>1400</v>
      </c>
    </row>
    <row r="15" spans="1:7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ht="14.5" customHeight="1">
      <c r="A16" s="41" t="s">
        <v>20</v>
      </c>
      <c r="B16" s="17">
        <f t="shared" ref="B16:G21" si="3">B9*100/$B9</f>
        <v>100</v>
      </c>
      <c r="C16" s="129">
        <f t="shared" si="3"/>
        <v>13.369043746950723</v>
      </c>
      <c r="D16" s="129">
        <f t="shared" si="3"/>
        <v>21.46588876240039</v>
      </c>
      <c r="E16" s="129">
        <f t="shared" si="3"/>
        <v>24.668645308180192</v>
      </c>
      <c r="F16" s="129">
        <f t="shared" si="3"/>
        <v>24.557854935761913</v>
      </c>
      <c r="G16" s="129">
        <f t="shared" si="3"/>
        <v>15.938567246706782</v>
      </c>
    </row>
    <row r="17" spans="1:7" ht="14.5" customHeight="1">
      <c r="A17" s="18" t="s">
        <v>43</v>
      </c>
      <c r="B17" s="20">
        <f t="shared" si="3"/>
        <v>100</v>
      </c>
      <c r="C17" s="128">
        <f t="shared" si="3"/>
        <v>0.21454623471358078</v>
      </c>
      <c r="D17" s="128">
        <f t="shared" si="3"/>
        <v>9.0967603518558242</v>
      </c>
      <c r="E17" s="128">
        <f t="shared" si="3"/>
        <v>20.467710791675607</v>
      </c>
      <c r="F17" s="128">
        <f t="shared" si="3"/>
        <v>37.331044840163052</v>
      </c>
      <c r="G17" s="128">
        <f t="shared" si="3"/>
        <v>32.889937781591932</v>
      </c>
    </row>
    <row r="18" spans="1:7" ht="14.5" customHeight="1">
      <c r="A18" s="109" t="s">
        <v>27</v>
      </c>
      <c r="B18" s="11">
        <f t="shared" si="3"/>
        <v>100</v>
      </c>
      <c r="C18" s="126">
        <f t="shared" si="3"/>
        <v>6.7003307347035204</v>
      </c>
      <c r="D18" s="129">
        <f t="shared" si="3"/>
        <v>24.716513111268604</v>
      </c>
      <c r="E18" s="129">
        <f t="shared" si="3"/>
        <v>23.369950389794472</v>
      </c>
      <c r="F18" s="129">
        <f t="shared" si="3"/>
        <v>28.074060949681076</v>
      </c>
      <c r="G18" s="129">
        <f t="shared" si="3"/>
        <v>17.139144814552328</v>
      </c>
    </row>
    <row r="19" spans="1:7" ht="14.5" customHeight="1">
      <c r="A19" s="18" t="s">
        <v>45</v>
      </c>
      <c r="B19" s="20">
        <f t="shared" si="3"/>
        <v>100</v>
      </c>
      <c r="C19" s="128">
        <f t="shared" si="3"/>
        <v>18.783572666766538</v>
      </c>
      <c r="D19" s="127">
        <f t="shared" si="3"/>
        <v>20.737475121450125</v>
      </c>
      <c r="E19" s="127">
        <f t="shared" si="3"/>
        <v>25.561238684272475</v>
      </c>
      <c r="F19" s="127">
        <f t="shared" si="3"/>
        <v>21.015686861985575</v>
      </c>
      <c r="G19" s="127">
        <f t="shared" si="3"/>
        <v>13.902026665525286</v>
      </c>
    </row>
    <row r="20" spans="1:7" ht="14.5" customHeight="1">
      <c r="A20" s="109" t="s">
        <v>46</v>
      </c>
      <c r="B20" s="11">
        <f t="shared" si="3"/>
        <v>100</v>
      </c>
      <c r="C20" s="126">
        <f t="shared" si="3"/>
        <v>8.213820078226858</v>
      </c>
      <c r="D20" s="129">
        <f t="shared" si="3"/>
        <v>24.458930899608866</v>
      </c>
      <c r="E20" s="129">
        <f t="shared" si="3"/>
        <v>29.439374185136899</v>
      </c>
      <c r="F20" s="129">
        <f t="shared" si="3"/>
        <v>26.205997392438071</v>
      </c>
      <c r="G20" s="129">
        <f t="shared" si="3"/>
        <v>11.681877444589309</v>
      </c>
    </row>
    <row r="21" spans="1:7" ht="14.5" customHeight="1">
      <c r="A21" s="18" t="s">
        <v>29</v>
      </c>
      <c r="B21" s="20">
        <f t="shared" si="3"/>
        <v>100</v>
      </c>
      <c r="C21" s="128">
        <f t="shared" si="3"/>
        <v>19.167473378509197</v>
      </c>
      <c r="D21" s="127">
        <f t="shared" si="3"/>
        <v>18.253199956975369</v>
      </c>
      <c r="E21" s="127">
        <f t="shared" si="3"/>
        <v>25.051091750026892</v>
      </c>
      <c r="F21" s="127">
        <f t="shared" si="3"/>
        <v>22.469613853931374</v>
      </c>
      <c r="G21" s="127">
        <f t="shared" si="3"/>
        <v>15.058621060557169</v>
      </c>
    </row>
    <row r="22" spans="1:7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ht="14.5" customHeight="1">
      <c r="A24" s="41" t="s">
        <v>20</v>
      </c>
      <c r="B24" s="17">
        <f>SUM(B25:B29)</f>
        <v>95893</v>
      </c>
      <c r="C24" s="17">
        <f t="shared" ref="C24:G24" si="4">SUM(C25:C29)</f>
        <v>12928</v>
      </c>
      <c r="D24" s="17">
        <f t="shared" si="4"/>
        <v>20682</v>
      </c>
      <c r="E24" s="17">
        <f t="shared" si="4"/>
        <v>23676</v>
      </c>
      <c r="F24" s="17">
        <f t="shared" si="4"/>
        <v>23382</v>
      </c>
      <c r="G24" s="17">
        <f t="shared" si="4"/>
        <v>15225</v>
      </c>
    </row>
    <row r="25" spans="1:7" ht="14.5" customHeight="1">
      <c r="A25" s="18" t="s">
        <v>43</v>
      </c>
      <c r="B25" s="20">
        <f>SUM(C25:G25)</f>
        <v>4483</v>
      </c>
      <c r="C25" s="20">
        <v>10</v>
      </c>
      <c r="D25" s="20">
        <v>412</v>
      </c>
      <c r="E25" s="20">
        <v>930</v>
      </c>
      <c r="F25" s="20">
        <v>1647</v>
      </c>
      <c r="G25" s="20">
        <v>1484</v>
      </c>
    </row>
    <row r="26" spans="1:7" ht="14.5" customHeight="1">
      <c r="A26" s="109" t="s">
        <v>27</v>
      </c>
      <c r="B26" s="11">
        <f>SUM(C26:G26)</f>
        <v>32549</v>
      </c>
      <c r="C26" s="11">
        <v>2204</v>
      </c>
      <c r="D26" s="17">
        <v>8170</v>
      </c>
      <c r="E26" s="17">
        <v>7575</v>
      </c>
      <c r="F26" s="17">
        <v>9063</v>
      </c>
      <c r="G26" s="17">
        <v>5537</v>
      </c>
    </row>
    <row r="27" spans="1:7" ht="14.5" customHeight="1">
      <c r="A27" s="18" t="s">
        <v>45</v>
      </c>
      <c r="B27" s="20">
        <f>SUM(C27:G27)</f>
        <v>46161</v>
      </c>
      <c r="C27" s="20">
        <v>8686</v>
      </c>
      <c r="D27" s="19">
        <v>9555</v>
      </c>
      <c r="E27" s="19">
        <v>11813</v>
      </c>
      <c r="F27" s="19">
        <v>9687</v>
      </c>
      <c r="G27" s="19">
        <v>6420</v>
      </c>
    </row>
    <row r="28" spans="1:7" ht="14.5" customHeight="1">
      <c r="A28" s="109" t="s">
        <v>46</v>
      </c>
      <c r="B28" s="11">
        <f>SUM(C28:G28)</f>
        <v>3744</v>
      </c>
      <c r="C28" s="11">
        <v>312</v>
      </c>
      <c r="D28" s="17">
        <v>917</v>
      </c>
      <c r="E28" s="17">
        <v>1096</v>
      </c>
      <c r="F28" s="17">
        <v>983</v>
      </c>
      <c r="G28" s="17">
        <v>436</v>
      </c>
    </row>
    <row r="29" spans="1:7" ht="14.5" customHeight="1">
      <c r="A29" s="18" t="s">
        <v>29</v>
      </c>
      <c r="B29" s="20">
        <f>SUM(C29:G29)</f>
        <v>8956</v>
      </c>
      <c r="C29" s="20">
        <v>1716</v>
      </c>
      <c r="D29" s="19">
        <v>1628</v>
      </c>
      <c r="E29" s="19">
        <v>2262</v>
      </c>
      <c r="F29" s="19">
        <v>2002</v>
      </c>
      <c r="G29" s="19">
        <v>1348</v>
      </c>
    </row>
    <row r="30" spans="1:7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ht="14.5" customHeight="1">
      <c r="A31" s="41" t="s">
        <v>20</v>
      </c>
      <c r="B31" s="17">
        <f t="shared" ref="B31:G36" si="5">B24*100/$B24</f>
        <v>100</v>
      </c>
      <c r="C31" s="129">
        <f t="shared" si="5"/>
        <v>13.48169313714244</v>
      </c>
      <c r="D31" s="129">
        <f t="shared" si="5"/>
        <v>21.567789098265777</v>
      </c>
      <c r="E31" s="129">
        <f t="shared" si="5"/>
        <v>24.690019083770451</v>
      </c>
      <c r="F31" s="129">
        <f t="shared" si="5"/>
        <v>24.383427361746946</v>
      </c>
      <c r="G31" s="129">
        <f t="shared" si="5"/>
        <v>15.877071319074386</v>
      </c>
    </row>
    <row r="32" spans="1:7" ht="14.5" customHeight="1">
      <c r="A32" s="18" t="s">
        <v>43</v>
      </c>
      <c r="B32" s="20">
        <f t="shared" si="5"/>
        <v>100</v>
      </c>
      <c r="C32" s="128">
        <f t="shared" si="5"/>
        <v>0.22306491188935981</v>
      </c>
      <c r="D32" s="128">
        <f t="shared" si="5"/>
        <v>9.1902743698416245</v>
      </c>
      <c r="E32" s="128">
        <f t="shared" si="5"/>
        <v>20.745036805710463</v>
      </c>
      <c r="F32" s="128">
        <f t="shared" si="5"/>
        <v>36.738790988177563</v>
      </c>
      <c r="G32" s="128">
        <f t="shared" si="5"/>
        <v>33.102832924380998</v>
      </c>
    </row>
    <row r="33" spans="1:7" ht="14.5" customHeight="1">
      <c r="A33" s="109" t="s">
        <v>27</v>
      </c>
      <c r="B33" s="11">
        <f t="shared" si="5"/>
        <v>100</v>
      </c>
      <c r="C33" s="126">
        <f t="shared" si="5"/>
        <v>6.7713293803189041</v>
      </c>
      <c r="D33" s="129">
        <f t="shared" si="5"/>
        <v>25.100617530492489</v>
      </c>
      <c r="E33" s="129">
        <f t="shared" si="5"/>
        <v>23.272604381086978</v>
      </c>
      <c r="F33" s="129">
        <f t="shared" si="5"/>
        <v>27.844173400104459</v>
      </c>
      <c r="G33" s="129">
        <f t="shared" si="5"/>
        <v>17.011275307997174</v>
      </c>
    </row>
    <row r="34" spans="1:7" ht="14.5" customHeight="1">
      <c r="A34" s="18" t="s">
        <v>45</v>
      </c>
      <c r="B34" s="20">
        <f t="shared" si="5"/>
        <v>100</v>
      </c>
      <c r="C34" s="128">
        <f t="shared" si="5"/>
        <v>18.816750070405753</v>
      </c>
      <c r="D34" s="127">
        <f t="shared" si="5"/>
        <v>20.699291609800483</v>
      </c>
      <c r="E34" s="127">
        <f t="shared" si="5"/>
        <v>25.590866748987239</v>
      </c>
      <c r="F34" s="127">
        <f t="shared" si="5"/>
        <v>20.985247286670567</v>
      </c>
      <c r="G34" s="127">
        <f t="shared" si="5"/>
        <v>13.907844284135958</v>
      </c>
    </row>
    <row r="35" spans="1:7" ht="14.5" customHeight="1">
      <c r="A35" s="109" t="s">
        <v>46</v>
      </c>
      <c r="B35" s="11">
        <f t="shared" si="5"/>
        <v>100</v>
      </c>
      <c r="C35" s="126">
        <f t="shared" si="5"/>
        <v>8.3333333333333339</v>
      </c>
      <c r="D35" s="129">
        <f t="shared" si="5"/>
        <v>24.492521367521366</v>
      </c>
      <c r="E35" s="129">
        <f t="shared" si="5"/>
        <v>29.273504273504273</v>
      </c>
      <c r="F35" s="129">
        <f t="shared" si="5"/>
        <v>26.255341880341881</v>
      </c>
      <c r="G35" s="129">
        <f t="shared" si="5"/>
        <v>11.645299145299145</v>
      </c>
    </row>
    <row r="36" spans="1:7" ht="14.5" customHeight="1">
      <c r="A36" s="18" t="s">
        <v>29</v>
      </c>
      <c r="B36" s="20">
        <f t="shared" si="5"/>
        <v>100</v>
      </c>
      <c r="C36" s="128">
        <f t="shared" si="5"/>
        <v>19.160339437248773</v>
      </c>
      <c r="D36" s="127">
        <f t="shared" si="5"/>
        <v>18.177757927646272</v>
      </c>
      <c r="E36" s="127">
        <f t="shared" si="5"/>
        <v>25.256811076373381</v>
      </c>
      <c r="F36" s="127">
        <f t="shared" si="5"/>
        <v>22.353729343456902</v>
      </c>
      <c r="G36" s="127">
        <f t="shared" si="5"/>
        <v>15.051362215274676</v>
      </c>
    </row>
    <row r="37" spans="1:7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ht="14.5" customHeight="1">
      <c r="A39" s="41" t="s">
        <v>20</v>
      </c>
      <c r="B39" s="17">
        <f>SUM(B40:B44)</f>
        <v>2491</v>
      </c>
      <c r="C39" s="17">
        <f t="shared" ref="C39:G39" si="6">SUM(C40:C44)</f>
        <v>225</v>
      </c>
      <c r="D39" s="17">
        <f t="shared" si="6"/>
        <v>437</v>
      </c>
      <c r="E39" s="17">
        <f t="shared" si="6"/>
        <v>594</v>
      </c>
      <c r="F39" s="17">
        <f t="shared" si="6"/>
        <v>779</v>
      </c>
      <c r="G39" s="17">
        <f t="shared" si="6"/>
        <v>456</v>
      </c>
    </row>
    <row r="40" spans="1:7" ht="14.5" customHeight="1">
      <c r="A40" s="18" t="s">
        <v>43</v>
      </c>
      <c r="B40" s="20">
        <f>SUM(C40:G40)</f>
        <v>178</v>
      </c>
      <c r="C40" s="20">
        <v>0</v>
      </c>
      <c r="D40" s="20">
        <v>12</v>
      </c>
      <c r="E40" s="20">
        <v>24</v>
      </c>
      <c r="F40" s="20">
        <v>93</v>
      </c>
      <c r="G40" s="20">
        <v>49</v>
      </c>
    </row>
    <row r="41" spans="1:7" ht="14.5" customHeight="1">
      <c r="A41" s="109" t="s">
        <v>27</v>
      </c>
      <c r="B41" s="11">
        <f>SUM(C41:G41)</f>
        <v>1315</v>
      </c>
      <c r="C41" s="11">
        <v>65</v>
      </c>
      <c r="D41" s="17">
        <v>200</v>
      </c>
      <c r="E41" s="17">
        <v>339</v>
      </c>
      <c r="F41" s="17">
        <v>444</v>
      </c>
      <c r="G41" s="17">
        <v>267</v>
      </c>
    </row>
    <row r="42" spans="1:7" ht="14.5" customHeight="1">
      <c r="A42" s="18" t="s">
        <v>45</v>
      </c>
      <c r="B42" s="20">
        <f>SUM(C42:G42)</f>
        <v>566</v>
      </c>
      <c r="C42" s="20">
        <v>91</v>
      </c>
      <c r="D42" s="19">
        <v>135</v>
      </c>
      <c r="E42" s="19">
        <v>131</v>
      </c>
      <c r="F42" s="19">
        <v>133</v>
      </c>
      <c r="G42" s="19">
        <v>76</v>
      </c>
    </row>
    <row r="43" spans="1:7" ht="14.5" customHeight="1">
      <c r="A43" s="109" t="s">
        <v>46</v>
      </c>
      <c r="B43" s="11">
        <f>SUM(C43:G43)</f>
        <v>91</v>
      </c>
      <c r="C43" s="11">
        <v>3</v>
      </c>
      <c r="D43" s="17">
        <v>21</v>
      </c>
      <c r="E43" s="17">
        <v>33</v>
      </c>
      <c r="F43" s="17">
        <v>22</v>
      </c>
      <c r="G43" s="17">
        <v>12</v>
      </c>
    </row>
    <row r="44" spans="1:7" ht="14.5" customHeight="1">
      <c r="A44" s="18" t="s">
        <v>29</v>
      </c>
      <c r="B44" s="20">
        <f>SUM(C44:G44)</f>
        <v>341</v>
      </c>
      <c r="C44" s="20">
        <v>66</v>
      </c>
      <c r="D44" s="19">
        <v>69</v>
      </c>
      <c r="E44" s="19">
        <v>67</v>
      </c>
      <c r="F44" s="19">
        <v>87</v>
      </c>
      <c r="G44" s="19">
        <v>52</v>
      </c>
    </row>
    <row r="45" spans="1:7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ht="14.5" customHeight="1">
      <c r="A46" s="41" t="s">
        <v>20</v>
      </c>
      <c r="B46" s="17">
        <f t="shared" ref="B46:G46" si="7">B39*100/$B39</f>
        <v>100</v>
      </c>
      <c r="C46" s="129">
        <f>C39*100/$B39</f>
        <v>9.0325170614211157</v>
      </c>
      <c r="D46" s="129">
        <f t="shared" si="7"/>
        <v>17.543155359293458</v>
      </c>
      <c r="E46" s="129">
        <f t="shared" si="7"/>
        <v>23.845845042151748</v>
      </c>
      <c r="F46" s="129">
        <f t="shared" si="7"/>
        <v>31.272581292653552</v>
      </c>
      <c r="G46" s="129">
        <f t="shared" si="7"/>
        <v>18.305901244480129</v>
      </c>
    </row>
    <row r="47" spans="1:7" ht="14.5" customHeight="1">
      <c r="A47" s="18" t="s">
        <v>43</v>
      </c>
      <c r="B47" s="20">
        <f>B40*100/$B40</f>
        <v>100</v>
      </c>
      <c r="C47" s="106">
        <f t="shared" ref="C47:G51" si="8">C40*100/$B40</f>
        <v>0</v>
      </c>
      <c r="D47" s="106">
        <f t="shared" si="8"/>
        <v>6.7415730337078648</v>
      </c>
      <c r="E47" s="106">
        <f t="shared" si="8"/>
        <v>13.48314606741573</v>
      </c>
      <c r="F47" s="106">
        <f t="shared" si="8"/>
        <v>52.247191011235955</v>
      </c>
      <c r="G47" s="106">
        <f t="shared" si="8"/>
        <v>27.528089887640448</v>
      </c>
    </row>
    <row r="48" spans="1:7" ht="14.5" customHeight="1">
      <c r="A48" s="109" t="s">
        <v>27</v>
      </c>
      <c r="B48" s="11">
        <f>B41*100/$B41</f>
        <v>100</v>
      </c>
      <c r="C48" s="62">
        <f t="shared" si="8"/>
        <v>4.9429657794676807</v>
      </c>
      <c r="D48" s="62">
        <f t="shared" si="8"/>
        <v>15.209125475285171</v>
      </c>
      <c r="E48" s="62">
        <f t="shared" si="8"/>
        <v>25.779467680608366</v>
      </c>
      <c r="F48" s="62">
        <f t="shared" si="8"/>
        <v>33.764258555133082</v>
      </c>
      <c r="G48" s="62">
        <f t="shared" si="8"/>
        <v>20.304182509505704</v>
      </c>
    </row>
    <row r="49" spans="1:7" ht="14.5" customHeight="1">
      <c r="A49" s="18" t="s">
        <v>45</v>
      </c>
      <c r="B49" s="20">
        <f>B42*100/$B42</f>
        <v>100</v>
      </c>
      <c r="C49" s="106">
        <f t="shared" si="8"/>
        <v>16.077738515901061</v>
      </c>
      <c r="D49" s="106">
        <f t="shared" si="8"/>
        <v>23.851590106007066</v>
      </c>
      <c r="E49" s="106">
        <f t="shared" si="8"/>
        <v>23.14487632508834</v>
      </c>
      <c r="F49" s="106">
        <f t="shared" si="8"/>
        <v>23.498233215547703</v>
      </c>
      <c r="G49" s="106">
        <f t="shared" si="8"/>
        <v>13.42756183745583</v>
      </c>
    </row>
    <row r="50" spans="1:7" ht="14.5" customHeight="1">
      <c r="A50" s="109" t="s">
        <v>46</v>
      </c>
      <c r="B50" s="11">
        <f>B43*100/$B43</f>
        <v>100</v>
      </c>
      <c r="C50" s="62">
        <f t="shared" si="8"/>
        <v>3.2967032967032965</v>
      </c>
      <c r="D50" s="62">
        <f t="shared" si="8"/>
        <v>23.076923076923077</v>
      </c>
      <c r="E50" s="62">
        <f t="shared" si="8"/>
        <v>36.263736263736263</v>
      </c>
      <c r="F50" s="62">
        <f t="shared" si="8"/>
        <v>24.175824175824175</v>
      </c>
      <c r="G50" s="62">
        <f t="shared" si="8"/>
        <v>13.186813186813186</v>
      </c>
    </row>
    <row r="51" spans="1:7" ht="14.5" customHeight="1">
      <c r="A51" s="18" t="s">
        <v>29</v>
      </c>
      <c r="B51" s="20">
        <f>B44*100/$B44</f>
        <v>100</v>
      </c>
      <c r="C51" s="106">
        <f t="shared" si="8"/>
        <v>19.35483870967742</v>
      </c>
      <c r="D51" s="106">
        <f t="shared" si="8"/>
        <v>20.234604105571847</v>
      </c>
      <c r="E51" s="106">
        <f t="shared" si="8"/>
        <v>19.648093841642229</v>
      </c>
      <c r="F51" s="106">
        <f t="shared" si="8"/>
        <v>25.513196480938415</v>
      </c>
      <c r="G51" s="106">
        <f t="shared" si="8"/>
        <v>15.249266862170089</v>
      </c>
    </row>
    <row r="52" spans="1:7" ht="17.149999999999999" customHeight="1">
      <c r="A52" s="245" t="s">
        <v>52</v>
      </c>
      <c r="B52" s="245"/>
      <c r="C52" s="245"/>
      <c r="D52" s="245"/>
      <c r="E52" s="245"/>
      <c r="F52" s="245"/>
      <c r="G52" s="245"/>
    </row>
    <row r="53" spans="1:7" ht="14.5" customHeight="1">
      <c r="A53" s="244" t="s">
        <v>143</v>
      </c>
      <c r="B53" s="244"/>
      <c r="C53" s="244"/>
      <c r="D53" s="244"/>
      <c r="E53" s="244"/>
      <c r="F53" s="244"/>
      <c r="G53" s="244"/>
    </row>
    <row r="54" spans="1:7" ht="14.5" customHeight="1">
      <c r="A54" s="244"/>
      <c r="B54" s="244"/>
      <c r="C54" s="244"/>
      <c r="D54" s="244"/>
      <c r="E54" s="244"/>
      <c r="F54" s="244"/>
      <c r="G54" s="244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169</v>
      </c>
      <c r="B3" s="22"/>
    </row>
    <row r="4" spans="1:7" ht="14.5" customHeight="1"/>
    <row r="5" spans="1:7" s="103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</row>
    <row r="7" spans="1:7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ht="14.5" customHeight="1">
      <c r="A9" s="41" t="s">
        <v>20</v>
      </c>
      <c r="B9" s="17">
        <f t="shared" ref="B9:D9" si="0">B24+B39</f>
        <v>28025</v>
      </c>
      <c r="C9" s="17">
        <f t="shared" si="0"/>
        <v>3666</v>
      </c>
      <c r="D9" s="17">
        <f t="shared" si="0"/>
        <v>7132</v>
      </c>
      <c r="E9" s="17">
        <f t="shared" ref="E9:G9" si="1">SUM(E10:E14)</f>
        <v>6161</v>
      </c>
      <c r="F9" s="17">
        <f t="shared" si="1"/>
        <v>6690</v>
      </c>
      <c r="G9" s="17">
        <f t="shared" si="1"/>
        <v>4376</v>
      </c>
    </row>
    <row r="10" spans="1:7" ht="14.5" customHeight="1">
      <c r="A10" s="18" t="s">
        <v>43</v>
      </c>
      <c r="B10" s="20">
        <f t="shared" ref="B10" si="2">B25+B40</f>
        <v>1743</v>
      </c>
      <c r="C10" s="130">
        <v>10</v>
      </c>
      <c r="D10" s="130">
        <v>185</v>
      </c>
      <c r="E10" s="20">
        <f t="shared" ref="E10:G10" si="3">E25+E40</f>
        <v>395</v>
      </c>
      <c r="F10" s="20">
        <f t="shared" si="3"/>
        <v>662</v>
      </c>
      <c r="G10" s="20">
        <f t="shared" si="3"/>
        <v>491</v>
      </c>
    </row>
    <row r="11" spans="1:7" ht="14.5" customHeight="1">
      <c r="A11" s="109" t="s">
        <v>27</v>
      </c>
      <c r="B11" s="11">
        <f t="shared" ref="B11" si="4">B26+B41</f>
        <v>11025</v>
      </c>
      <c r="C11" s="11">
        <v>639</v>
      </c>
      <c r="D11" s="17">
        <v>2880</v>
      </c>
      <c r="E11" s="17">
        <f t="shared" ref="E11:G14" si="5">E26+E41</f>
        <v>2453</v>
      </c>
      <c r="F11" s="17">
        <f t="shared" si="5"/>
        <v>3099</v>
      </c>
      <c r="G11" s="17">
        <f t="shared" si="5"/>
        <v>1954</v>
      </c>
    </row>
    <row r="12" spans="1:7" ht="14.5" customHeight="1">
      <c r="A12" s="18" t="s">
        <v>45</v>
      </c>
      <c r="B12" s="20">
        <f t="shared" ref="B12" si="6">B27+B42</f>
        <v>10148</v>
      </c>
      <c r="C12" s="20">
        <v>2243</v>
      </c>
      <c r="D12" s="19">
        <v>2843</v>
      </c>
      <c r="E12" s="19">
        <f t="shared" si="5"/>
        <v>2247</v>
      </c>
      <c r="F12" s="19">
        <f t="shared" si="5"/>
        <v>1729</v>
      </c>
      <c r="G12" s="19">
        <f t="shared" si="5"/>
        <v>1086</v>
      </c>
    </row>
    <row r="13" spans="1:7" ht="14.5" customHeight="1">
      <c r="A13" s="109" t="s">
        <v>46</v>
      </c>
      <c r="B13" s="11">
        <f t="shared" ref="B13" si="7">B28+B43</f>
        <v>1293</v>
      </c>
      <c r="C13" s="11">
        <v>80</v>
      </c>
      <c r="D13" s="17">
        <v>306</v>
      </c>
      <c r="E13" s="17">
        <f t="shared" si="5"/>
        <v>319</v>
      </c>
      <c r="F13" s="17">
        <f t="shared" si="5"/>
        <v>396</v>
      </c>
      <c r="G13" s="17">
        <f t="shared" si="5"/>
        <v>192</v>
      </c>
    </row>
    <row r="14" spans="1:7" ht="14.5" customHeight="1">
      <c r="A14" s="18" t="s">
        <v>29</v>
      </c>
      <c r="B14" s="20">
        <f t="shared" ref="B14" si="8">B29+B44</f>
        <v>3816</v>
      </c>
      <c r="C14" s="20">
        <v>694</v>
      </c>
      <c r="D14" s="19">
        <v>918</v>
      </c>
      <c r="E14" s="19">
        <f t="shared" si="5"/>
        <v>747</v>
      </c>
      <c r="F14" s="19">
        <f t="shared" si="5"/>
        <v>804</v>
      </c>
      <c r="G14" s="19">
        <f t="shared" si="5"/>
        <v>653</v>
      </c>
    </row>
    <row r="15" spans="1:7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ht="14.5" customHeight="1">
      <c r="A16" s="41" t="s">
        <v>20</v>
      </c>
      <c r="B16" s="17">
        <f t="shared" ref="B16:G21" si="9">B9*100/$B9</f>
        <v>100</v>
      </c>
      <c r="C16" s="129">
        <f t="shared" si="9"/>
        <v>13.081177520071364</v>
      </c>
      <c r="D16" s="129">
        <f t="shared" si="9"/>
        <v>25.448706512042818</v>
      </c>
      <c r="E16" s="129">
        <f t="shared" si="9"/>
        <v>21.983942908117751</v>
      </c>
      <c r="F16" s="129">
        <f t="shared" si="9"/>
        <v>23.871543264942016</v>
      </c>
      <c r="G16" s="129">
        <f t="shared" si="9"/>
        <v>15.614629794826048</v>
      </c>
    </row>
    <row r="17" spans="1:7" ht="14.5" customHeight="1">
      <c r="A17" s="18" t="s">
        <v>43</v>
      </c>
      <c r="B17" s="20">
        <f t="shared" si="9"/>
        <v>100</v>
      </c>
      <c r="C17" s="128">
        <f t="shared" ref="C17:D17" si="10">C10*100/$B10</f>
        <v>0.57372346528973039</v>
      </c>
      <c r="D17" s="128">
        <f t="shared" si="10"/>
        <v>10.613884107860011</v>
      </c>
      <c r="E17" s="128">
        <f t="shared" si="9"/>
        <v>22.662076878944347</v>
      </c>
      <c r="F17" s="128">
        <f t="shared" si="9"/>
        <v>37.980493402180151</v>
      </c>
      <c r="G17" s="128">
        <f t="shared" si="9"/>
        <v>28.16982214572576</v>
      </c>
    </row>
    <row r="18" spans="1:7" ht="14.5" customHeight="1">
      <c r="A18" s="109" t="s">
        <v>27</v>
      </c>
      <c r="B18" s="11">
        <f t="shared" si="9"/>
        <v>100</v>
      </c>
      <c r="C18" s="129">
        <f t="shared" ref="C18:D18" si="11">C11*100/$B11</f>
        <v>5.795918367346939</v>
      </c>
      <c r="D18" s="129">
        <f t="shared" si="11"/>
        <v>26.122448979591837</v>
      </c>
      <c r="E18" s="129">
        <f t="shared" si="9"/>
        <v>22.249433106575964</v>
      </c>
      <c r="F18" s="129">
        <f t="shared" si="9"/>
        <v>28.108843537414966</v>
      </c>
      <c r="G18" s="129">
        <f t="shared" si="9"/>
        <v>17.723356009070294</v>
      </c>
    </row>
    <row r="19" spans="1:7" ht="14.5" customHeight="1">
      <c r="A19" s="18" t="s">
        <v>45</v>
      </c>
      <c r="B19" s="20">
        <f t="shared" si="9"/>
        <v>100</v>
      </c>
      <c r="C19" s="127">
        <f t="shared" ref="C19:D19" si="12">C12*100/$B12</f>
        <v>22.102877414268821</v>
      </c>
      <c r="D19" s="127">
        <f t="shared" si="12"/>
        <v>28.015372487189595</v>
      </c>
      <c r="E19" s="127">
        <f t="shared" si="9"/>
        <v>22.142294048088292</v>
      </c>
      <c r="F19" s="127">
        <f t="shared" si="9"/>
        <v>17.037839968466692</v>
      </c>
      <c r="G19" s="127">
        <f t="shared" si="9"/>
        <v>10.701616081986598</v>
      </c>
    </row>
    <row r="20" spans="1:7" ht="14.5" customHeight="1">
      <c r="A20" s="109" t="s">
        <v>46</v>
      </c>
      <c r="B20" s="11">
        <f t="shared" si="9"/>
        <v>100</v>
      </c>
      <c r="C20" s="129">
        <f t="shared" ref="C20:D20" si="13">C13*100/$B13</f>
        <v>6.1871616395978348</v>
      </c>
      <c r="D20" s="129">
        <f t="shared" si="13"/>
        <v>23.665893271461716</v>
      </c>
      <c r="E20" s="129">
        <f t="shared" si="9"/>
        <v>24.671307037896366</v>
      </c>
      <c r="F20" s="129">
        <f t="shared" si="9"/>
        <v>30.626450116009281</v>
      </c>
      <c r="G20" s="129">
        <f t="shared" si="9"/>
        <v>14.849187935034802</v>
      </c>
    </row>
    <row r="21" spans="1:7" ht="14.5" customHeight="1">
      <c r="A21" s="18" t="s">
        <v>29</v>
      </c>
      <c r="B21" s="20">
        <f t="shared" si="9"/>
        <v>100</v>
      </c>
      <c r="C21" s="127">
        <f t="shared" ref="C21:D21" si="14">C14*100/$B14</f>
        <v>18.186582809224319</v>
      </c>
      <c r="D21" s="127">
        <f t="shared" si="14"/>
        <v>24.056603773584907</v>
      </c>
      <c r="E21" s="127">
        <f t="shared" si="9"/>
        <v>19.575471698113208</v>
      </c>
      <c r="F21" s="127">
        <f t="shared" si="9"/>
        <v>21.069182389937108</v>
      </c>
      <c r="G21" s="127">
        <f t="shared" si="9"/>
        <v>17.112159329140461</v>
      </c>
    </row>
    <row r="22" spans="1:7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ht="14.5" customHeight="1">
      <c r="A24" s="41" t="s">
        <v>20</v>
      </c>
      <c r="B24" s="17">
        <f>SUM(B25:B29)</f>
        <v>19241</v>
      </c>
      <c r="C24" s="17">
        <v>3047</v>
      </c>
      <c r="D24" s="17">
        <v>5258</v>
      </c>
      <c r="E24" s="17">
        <f t="shared" ref="E24:G24" si="15">SUM(E25:E29)</f>
        <v>4673</v>
      </c>
      <c r="F24" s="17">
        <f t="shared" si="15"/>
        <v>4057</v>
      </c>
      <c r="G24" s="17">
        <f t="shared" si="15"/>
        <v>2206</v>
      </c>
    </row>
    <row r="25" spans="1:7" ht="14.5" customHeight="1">
      <c r="A25" s="18" t="s">
        <v>43</v>
      </c>
      <c r="B25" s="20">
        <v>1233</v>
      </c>
      <c r="C25" s="130" t="s">
        <v>70</v>
      </c>
      <c r="D25" s="130" t="s">
        <v>70</v>
      </c>
      <c r="E25" s="20">
        <v>290</v>
      </c>
      <c r="F25" s="20">
        <v>457</v>
      </c>
      <c r="G25" s="20">
        <v>343</v>
      </c>
    </row>
    <row r="26" spans="1:7" ht="14.5" customHeight="1">
      <c r="A26" s="109" t="s">
        <v>27</v>
      </c>
      <c r="B26" s="11">
        <v>6338</v>
      </c>
      <c r="C26" s="11" t="s">
        <v>70</v>
      </c>
      <c r="D26" s="17" t="s">
        <v>70</v>
      </c>
      <c r="E26" s="17">
        <v>1660</v>
      </c>
      <c r="F26" s="17">
        <v>1529</v>
      </c>
      <c r="G26" s="17">
        <v>748</v>
      </c>
    </row>
    <row r="27" spans="1:7" ht="14.5" customHeight="1">
      <c r="A27" s="18" t="s">
        <v>45</v>
      </c>
      <c r="B27" s="20">
        <v>8627</v>
      </c>
      <c r="C27" s="20" t="s">
        <v>70</v>
      </c>
      <c r="D27" s="19" t="s">
        <v>70</v>
      </c>
      <c r="E27" s="19">
        <v>1994</v>
      </c>
      <c r="F27" s="19">
        <v>1415</v>
      </c>
      <c r="G27" s="19">
        <v>753</v>
      </c>
    </row>
    <row r="28" spans="1:7" ht="14.5" customHeight="1">
      <c r="A28" s="109" t="s">
        <v>46</v>
      </c>
      <c r="B28" s="11">
        <v>766</v>
      </c>
      <c r="C28" s="11" t="s">
        <v>70</v>
      </c>
      <c r="D28" s="17" t="s">
        <v>70</v>
      </c>
      <c r="E28" s="17">
        <v>207</v>
      </c>
      <c r="F28" s="17">
        <v>197</v>
      </c>
      <c r="G28" s="17">
        <v>105</v>
      </c>
    </row>
    <row r="29" spans="1:7" ht="14.5" customHeight="1">
      <c r="A29" s="18" t="s">
        <v>29</v>
      </c>
      <c r="B29" s="20">
        <v>2277</v>
      </c>
      <c r="C29" s="20" t="s">
        <v>70</v>
      </c>
      <c r="D29" s="19" t="s">
        <v>70</v>
      </c>
      <c r="E29" s="19">
        <v>522</v>
      </c>
      <c r="F29" s="19">
        <v>459</v>
      </c>
      <c r="G29" s="19">
        <v>257</v>
      </c>
    </row>
    <row r="30" spans="1:7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ht="14.5" customHeight="1">
      <c r="A31" s="41" t="s">
        <v>20</v>
      </c>
      <c r="B31" s="17">
        <f t="shared" ref="B31:G36" si="16">B24*100/$B24</f>
        <v>100</v>
      </c>
      <c r="C31" s="129">
        <f t="shared" si="16"/>
        <v>15.835975261161062</v>
      </c>
      <c r="D31" s="129">
        <f t="shared" si="16"/>
        <v>27.327062003014397</v>
      </c>
      <c r="E31" s="129">
        <f t="shared" si="16"/>
        <v>24.286679486513176</v>
      </c>
      <c r="F31" s="129">
        <f t="shared" si="16"/>
        <v>21.085182682812743</v>
      </c>
      <c r="G31" s="129">
        <f t="shared" si="16"/>
        <v>11.465100566498622</v>
      </c>
    </row>
    <row r="32" spans="1:7" ht="14.5" customHeight="1">
      <c r="A32" s="18" t="s">
        <v>43</v>
      </c>
      <c r="B32" s="20">
        <f t="shared" si="16"/>
        <v>100</v>
      </c>
      <c r="C32" s="130" t="s">
        <v>70</v>
      </c>
      <c r="D32" s="130" t="s">
        <v>70</v>
      </c>
      <c r="E32" s="128">
        <f t="shared" si="16"/>
        <v>23.519870235198702</v>
      </c>
      <c r="F32" s="128">
        <f t="shared" si="16"/>
        <v>37.064071370640711</v>
      </c>
      <c r="G32" s="128">
        <f t="shared" si="16"/>
        <v>27.818329278183292</v>
      </c>
    </row>
    <row r="33" spans="1:7" ht="14.5" customHeight="1">
      <c r="A33" s="109" t="s">
        <v>27</v>
      </c>
      <c r="B33" s="11">
        <f t="shared" si="16"/>
        <v>100</v>
      </c>
      <c r="C33" s="11" t="s">
        <v>70</v>
      </c>
      <c r="D33" s="17" t="s">
        <v>70</v>
      </c>
      <c r="E33" s="129">
        <f t="shared" si="16"/>
        <v>26.191227516566741</v>
      </c>
      <c r="F33" s="129">
        <f t="shared" si="16"/>
        <v>24.124329441464184</v>
      </c>
      <c r="G33" s="129">
        <f t="shared" si="16"/>
        <v>11.801830230356579</v>
      </c>
    </row>
    <row r="34" spans="1:7" ht="14.5" customHeight="1">
      <c r="A34" s="18" t="s">
        <v>45</v>
      </c>
      <c r="B34" s="20">
        <f t="shared" si="16"/>
        <v>100</v>
      </c>
      <c r="C34" s="20" t="s">
        <v>70</v>
      </c>
      <c r="D34" s="19" t="s">
        <v>70</v>
      </c>
      <c r="E34" s="127">
        <f t="shared" si="16"/>
        <v>23.113480931957806</v>
      </c>
      <c r="F34" s="127">
        <f t="shared" si="16"/>
        <v>16.401993740581894</v>
      </c>
      <c r="G34" s="127">
        <f t="shared" si="16"/>
        <v>8.7284108032919896</v>
      </c>
    </row>
    <row r="35" spans="1:7" ht="14.5" customHeight="1">
      <c r="A35" s="109" t="s">
        <v>46</v>
      </c>
      <c r="B35" s="11">
        <f t="shared" si="16"/>
        <v>100</v>
      </c>
      <c r="C35" s="11" t="s">
        <v>70</v>
      </c>
      <c r="D35" s="17" t="s">
        <v>70</v>
      </c>
      <c r="E35" s="129">
        <f t="shared" si="16"/>
        <v>27.02349869451697</v>
      </c>
      <c r="F35" s="129">
        <f t="shared" si="16"/>
        <v>25.718015665796344</v>
      </c>
      <c r="G35" s="129">
        <f t="shared" si="16"/>
        <v>13.70757180156658</v>
      </c>
    </row>
    <row r="36" spans="1:7" ht="14.5" customHeight="1">
      <c r="A36" s="18" t="s">
        <v>29</v>
      </c>
      <c r="B36" s="20">
        <f t="shared" si="16"/>
        <v>100</v>
      </c>
      <c r="C36" s="20" t="s">
        <v>70</v>
      </c>
      <c r="D36" s="19" t="s">
        <v>70</v>
      </c>
      <c r="E36" s="127">
        <f t="shared" si="16"/>
        <v>22.92490118577075</v>
      </c>
      <c r="F36" s="127">
        <f t="shared" si="16"/>
        <v>20.158102766798418</v>
      </c>
      <c r="G36" s="127">
        <f t="shared" si="16"/>
        <v>11.286780851998243</v>
      </c>
    </row>
    <row r="37" spans="1:7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ht="14.5" customHeight="1">
      <c r="A39" s="41" t="s">
        <v>20</v>
      </c>
      <c r="B39" s="17">
        <f>SUM(B40:B44)</f>
        <v>8784</v>
      </c>
      <c r="C39" s="17">
        <v>619</v>
      </c>
      <c r="D39" s="17">
        <v>1874</v>
      </c>
      <c r="E39" s="17">
        <f t="shared" ref="E39:G39" si="17">SUM(E40:E44)</f>
        <v>1488</v>
      </c>
      <c r="F39" s="17">
        <f t="shared" si="17"/>
        <v>2633</v>
      </c>
      <c r="G39" s="17">
        <f t="shared" si="17"/>
        <v>2170</v>
      </c>
    </row>
    <row r="40" spans="1:7" ht="14.5" customHeight="1">
      <c r="A40" s="18" t="s">
        <v>43</v>
      </c>
      <c r="B40" s="20">
        <v>510</v>
      </c>
      <c r="C40" s="130" t="s">
        <v>70</v>
      </c>
      <c r="D40" s="130" t="s">
        <v>70</v>
      </c>
      <c r="E40" s="20">
        <v>105</v>
      </c>
      <c r="F40" s="20">
        <v>205</v>
      </c>
      <c r="G40" s="20">
        <v>148</v>
      </c>
    </row>
    <row r="41" spans="1:7" ht="14.5" customHeight="1">
      <c r="A41" s="109" t="s">
        <v>27</v>
      </c>
      <c r="B41" s="11">
        <v>4687</v>
      </c>
      <c r="C41" s="11" t="s">
        <v>70</v>
      </c>
      <c r="D41" s="17" t="s">
        <v>70</v>
      </c>
      <c r="E41" s="17">
        <v>793</v>
      </c>
      <c r="F41" s="17">
        <v>1570</v>
      </c>
      <c r="G41" s="17">
        <v>1206</v>
      </c>
    </row>
    <row r="42" spans="1:7" ht="14.5" customHeight="1">
      <c r="A42" s="18" t="s">
        <v>45</v>
      </c>
      <c r="B42" s="20">
        <v>1521</v>
      </c>
      <c r="C42" s="20" t="s">
        <v>70</v>
      </c>
      <c r="D42" s="19" t="s">
        <v>70</v>
      </c>
      <c r="E42" s="19">
        <v>253</v>
      </c>
      <c r="F42" s="19">
        <v>314</v>
      </c>
      <c r="G42" s="19">
        <v>333</v>
      </c>
    </row>
    <row r="43" spans="1:7" ht="14.5" customHeight="1">
      <c r="A43" s="109" t="s">
        <v>46</v>
      </c>
      <c r="B43" s="11">
        <v>527</v>
      </c>
      <c r="C43" s="11" t="s">
        <v>70</v>
      </c>
      <c r="D43" s="17" t="s">
        <v>70</v>
      </c>
      <c r="E43" s="17">
        <v>112</v>
      </c>
      <c r="F43" s="17">
        <v>199</v>
      </c>
      <c r="G43" s="17">
        <v>87</v>
      </c>
    </row>
    <row r="44" spans="1:7" ht="14.5" customHeight="1">
      <c r="A44" s="18" t="s">
        <v>29</v>
      </c>
      <c r="B44" s="20">
        <v>1539</v>
      </c>
      <c r="C44" s="20" t="s">
        <v>70</v>
      </c>
      <c r="D44" s="19" t="s">
        <v>70</v>
      </c>
      <c r="E44" s="19">
        <v>225</v>
      </c>
      <c r="F44" s="19">
        <v>345</v>
      </c>
      <c r="G44" s="19">
        <v>396</v>
      </c>
    </row>
    <row r="45" spans="1:7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ht="14.5" customHeight="1">
      <c r="A46" s="41" t="s">
        <v>20</v>
      </c>
      <c r="B46" s="17">
        <f t="shared" ref="B46:G46" si="18">B39*100/$B39</f>
        <v>100</v>
      </c>
      <c r="C46" s="129">
        <f>C39*100/$B39</f>
        <v>7.0469034608378873</v>
      </c>
      <c r="D46" s="129">
        <f t="shared" si="18"/>
        <v>21.334244080145719</v>
      </c>
      <c r="E46" s="129">
        <f t="shared" si="18"/>
        <v>16.939890710382514</v>
      </c>
      <c r="F46" s="129">
        <f t="shared" si="18"/>
        <v>29.97495446265938</v>
      </c>
      <c r="G46" s="129">
        <f t="shared" si="18"/>
        <v>24.704007285974498</v>
      </c>
    </row>
    <row r="47" spans="1:7" ht="14.5" customHeight="1">
      <c r="A47" s="18" t="s">
        <v>43</v>
      </c>
      <c r="B47" s="20">
        <f>B40*100/$B40</f>
        <v>100</v>
      </c>
      <c r="C47" s="130" t="s">
        <v>70</v>
      </c>
      <c r="D47" s="130" t="s">
        <v>70</v>
      </c>
      <c r="E47" s="106">
        <f t="shared" ref="E47:G51" si="19">E40*100/$B40</f>
        <v>20.588235294117649</v>
      </c>
      <c r="F47" s="106">
        <f t="shared" si="19"/>
        <v>40.196078431372548</v>
      </c>
      <c r="G47" s="106">
        <f t="shared" si="19"/>
        <v>29.019607843137255</v>
      </c>
    </row>
    <row r="48" spans="1:7" ht="14.5" customHeight="1">
      <c r="A48" s="109" t="s">
        <v>27</v>
      </c>
      <c r="B48" s="11">
        <f>B41*100/$B41</f>
        <v>100</v>
      </c>
      <c r="C48" s="11" t="s">
        <v>70</v>
      </c>
      <c r="D48" s="17" t="s">
        <v>70</v>
      </c>
      <c r="E48" s="62">
        <f t="shared" si="19"/>
        <v>16.919138041391083</v>
      </c>
      <c r="F48" s="62">
        <f t="shared" si="19"/>
        <v>33.496906336675913</v>
      </c>
      <c r="G48" s="62">
        <f t="shared" si="19"/>
        <v>25.730744612758695</v>
      </c>
    </row>
    <row r="49" spans="1:7" ht="14.5" customHeight="1">
      <c r="A49" s="18" t="s">
        <v>45</v>
      </c>
      <c r="B49" s="20">
        <f>B42*100/$B42</f>
        <v>100</v>
      </c>
      <c r="C49" s="20" t="s">
        <v>70</v>
      </c>
      <c r="D49" s="19" t="s">
        <v>70</v>
      </c>
      <c r="E49" s="106">
        <f t="shared" si="19"/>
        <v>16.633793556870479</v>
      </c>
      <c r="F49" s="106">
        <f t="shared" si="19"/>
        <v>20.644312952005258</v>
      </c>
      <c r="G49" s="106">
        <f t="shared" si="19"/>
        <v>21.893491124260354</v>
      </c>
    </row>
    <row r="50" spans="1:7" ht="14.5" customHeight="1">
      <c r="A50" s="109" t="s">
        <v>46</v>
      </c>
      <c r="B50" s="11">
        <f>B43*100/$B43</f>
        <v>100</v>
      </c>
      <c r="C50" s="11" t="s">
        <v>70</v>
      </c>
      <c r="D50" s="17" t="s">
        <v>70</v>
      </c>
      <c r="E50" s="62">
        <f t="shared" si="19"/>
        <v>21.25237191650854</v>
      </c>
      <c r="F50" s="62">
        <f t="shared" si="19"/>
        <v>37.760910815939276</v>
      </c>
      <c r="G50" s="62">
        <f t="shared" si="19"/>
        <v>16.508538899430739</v>
      </c>
    </row>
    <row r="51" spans="1:7" ht="14.5" customHeight="1">
      <c r="A51" s="18" t="s">
        <v>29</v>
      </c>
      <c r="B51" s="20">
        <f>B44*100/$B44</f>
        <v>100</v>
      </c>
      <c r="C51" s="20" t="s">
        <v>70</v>
      </c>
      <c r="D51" s="19" t="s">
        <v>70</v>
      </c>
      <c r="E51" s="106">
        <f t="shared" si="19"/>
        <v>14.619883040935672</v>
      </c>
      <c r="F51" s="106">
        <f t="shared" si="19"/>
        <v>22.417153996101366</v>
      </c>
      <c r="G51" s="106">
        <f t="shared" si="19"/>
        <v>25.730994152046783</v>
      </c>
    </row>
    <row r="52" spans="1:7" ht="17.149999999999999" customHeight="1">
      <c r="A52" s="245" t="s">
        <v>52</v>
      </c>
      <c r="B52" s="245"/>
      <c r="C52" s="245"/>
      <c r="D52" s="245"/>
      <c r="E52" s="245"/>
      <c r="F52" s="245"/>
      <c r="G52" s="245"/>
    </row>
    <row r="53" spans="1:7" ht="14.5" customHeight="1">
      <c r="A53" s="244" t="s">
        <v>143</v>
      </c>
      <c r="B53" s="244"/>
      <c r="C53" s="244"/>
      <c r="D53" s="244"/>
      <c r="E53" s="244"/>
      <c r="F53" s="244"/>
      <c r="G53" s="244"/>
    </row>
    <row r="54" spans="1:7" ht="14.5" customHeight="1">
      <c r="A54" s="244"/>
      <c r="B54" s="244"/>
      <c r="C54" s="244"/>
      <c r="D54" s="244"/>
      <c r="E54" s="244"/>
      <c r="F54" s="244"/>
      <c r="G54" s="244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170</v>
      </c>
      <c r="B3" s="22"/>
    </row>
    <row r="4" spans="1:7" ht="14.5" customHeight="1"/>
    <row r="5" spans="1:7" s="103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</row>
    <row r="7" spans="1:7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ht="14.5" customHeight="1">
      <c r="A9" s="41" t="s">
        <v>20</v>
      </c>
      <c r="B9" s="17">
        <f>SUM(B10:B14)</f>
        <v>53169</v>
      </c>
      <c r="C9" s="17">
        <f t="shared" ref="C9:G9" si="0">SUM(C10:C14)</f>
        <v>6503</v>
      </c>
      <c r="D9" s="17">
        <f t="shared" si="0"/>
        <v>14450</v>
      </c>
      <c r="E9" s="17">
        <f t="shared" si="0"/>
        <v>11080</v>
      </c>
      <c r="F9" s="17">
        <f t="shared" si="0"/>
        <v>12900</v>
      </c>
      <c r="G9" s="17">
        <f t="shared" si="0"/>
        <v>8236</v>
      </c>
    </row>
    <row r="10" spans="1:7" ht="14.5" customHeight="1">
      <c r="A10" s="18" t="s">
        <v>43</v>
      </c>
      <c r="B10" s="20">
        <f>SUM(C10:G10)</f>
        <v>3469</v>
      </c>
      <c r="C10" s="20">
        <f>C25+C40</f>
        <v>9</v>
      </c>
      <c r="D10" s="20">
        <f t="shared" ref="D10:G10" si="1">D25+D40</f>
        <v>389</v>
      </c>
      <c r="E10" s="20">
        <f t="shared" si="1"/>
        <v>765</v>
      </c>
      <c r="F10" s="20">
        <f t="shared" si="1"/>
        <v>1329</v>
      </c>
      <c r="G10" s="20">
        <f t="shared" si="1"/>
        <v>977</v>
      </c>
    </row>
    <row r="11" spans="1:7" ht="14.5" customHeight="1">
      <c r="A11" s="109" t="s">
        <v>27</v>
      </c>
      <c r="B11" s="11">
        <f>SUM(C11:G11)</f>
        <v>20613</v>
      </c>
      <c r="C11" s="11">
        <f t="shared" ref="C11:G14" si="2">C26+C41</f>
        <v>1102</v>
      </c>
      <c r="D11" s="17">
        <f t="shared" si="2"/>
        <v>5574</v>
      </c>
      <c r="E11" s="17">
        <f t="shared" si="2"/>
        <v>4355</v>
      </c>
      <c r="F11" s="17">
        <f t="shared" si="2"/>
        <v>5932</v>
      </c>
      <c r="G11" s="17">
        <f t="shared" si="2"/>
        <v>3650</v>
      </c>
    </row>
    <row r="12" spans="1:7" ht="14.5" customHeight="1">
      <c r="A12" s="18" t="s">
        <v>45</v>
      </c>
      <c r="B12" s="20">
        <f>SUM(C12:G12)</f>
        <v>17112</v>
      </c>
      <c r="C12" s="20">
        <f t="shared" si="2"/>
        <v>3799</v>
      </c>
      <c r="D12" s="19">
        <f t="shared" si="2"/>
        <v>5190</v>
      </c>
      <c r="E12" s="19">
        <f t="shared" si="2"/>
        <v>3416</v>
      </c>
      <c r="F12" s="19">
        <f t="shared" si="2"/>
        <v>2870</v>
      </c>
      <c r="G12" s="19">
        <f t="shared" si="2"/>
        <v>1837</v>
      </c>
    </row>
    <row r="13" spans="1:7" ht="14.5" customHeight="1">
      <c r="A13" s="109" t="s">
        <v>46</v>
      </c>
      <c r="B13" s="11">
        <f>SUM(C13:G13)</f>
        <v>3553</v>
      </c>
      <c r="C13" s="11">
        <f t="shared" si="2"/>
        <v>213</v>
      </c>
      <c r="D13" s="17">
        <f t="shared" si="2"/>
        <v>941</v>
      </c>
      <c r="E13" s="17">
        <f t="shared" si="2"/>
        <v>863</v>
      </c>
      <c r="F13" s="17">
        <f t="shared" si="2"/>
        <v>1008</v>
      </c>
      <c r="G13" s="17">
        <f t="shared" si="2"/>
        <v>528</v>
      </c>
    </row>
    <row r="14" spans="1:7" ht="14.5" customHeight="1">
      <c r="A14" s="18" t="s">
        <v>29</v>
      </c>
      <c r="B14" s="20">
        <f>SUM(C14:G14)</f>
        <v>8422</v>
      </c>
      <c r="C14" s="20">
        <f t="shared" si="2"/>
        <v>1380</v>
      </c>
      <c r="D14" s="19">
        <f t="shared" si="2"/>
        <v>2356</v>
      </c>
      <c r="E14" s="19">
        <f t="shared" si="2"/>
        <v>1681</v>
      </c>
      <c r="F14" s="19">
        <f t="shared" si="2"/>
        <v>1761</v>
      </c>
      <c r="G14" s="19">
        <f t="shared" si="2"/>
        <v>1244</v>
      </c>
    </row>
    <row r="15" spans="1:7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ht="14.5" customHeight="1">
      <c r="A16" s="41" t="s">
        <v>20</v>
      </c>
      <c r="B16" s="17">
        <f t="shared" ref="B16:G21" si="3">B9*100/$B9</f>
        <v>100</v>
      </c>
      <c r="C16" s="129">
        <f t="shared" si="3"/>
        <v>12.23081118696985</v>
      </c>
      <c r="D16" s="129">
        <f t="shared" si="3"/>
        <v>27.177490643043878</v>
      </c>
      <c r="E16" s="129">
        <f t="shared" si="3"/>
        <v>20.839210818333992</v>
      </c>
      <c r="F16" s="129">
        <f t="shared" si="3"/>
        <v>24.262258082717373</v>
      </c>
      <c r="G16" s="129">
        <f t="shared" si="3"/>
        <v>15.490229268934906</v>
      </c>
    </row>
    <row r="17" spans="1:7" ht="14.5" customHeight="1">
      <c r="A17" s="18" t="s">
        <v>43</v>
      </c>
      <c r="B17" s="20">
        <f t="shared" si="3"/>
        <v>100</v>
      </c>
      <c r="C17" s="128">
        <f t="shared" si="3"/>
        <v>0.25944076102623237</v>
      </c>
      <c r="D17" s="128">
        <f t="shared" si="3"/>
        <v>11.213606226578264</v>
      </c>
      <c r="E17" s="128">
        <f t="shared" si="3"/>
        <v>22.052464687229751</v>
      </c>
      <c r="F17" s="128">
        <f t="shared" si="3"/>
        <v>38.310752378206978</v>
      </c>
      <c r="G17" s="128">
        <f t="shared" si="3"/>
        <v>28.163735946958777</v>
      </c>
    </row>
    <row r="18" spans="1:7" ht="14.5" customHeight="1">
      <c r="A18" s="109" t="s">
        <v>27</v>
      </c>
      <c r="B18" s="11">
        <f t="shared" si="3"/>
        <v>100</v>
      </c>
      <c r="C18" s="126">
        <f t="shared" si="3"/>
        <v>5.3461407849415421</v>
      </c>
      <c r="D18" s="129">
        <f t="shared" si="3"/>
        <v>27.041187600058215</v>
      </c>
      <c r="E18" s="129">
        <f t="shared" si="3"/>
        <v>21.127443846116527</v>
      </c>
      <c r="F18" s="129">
        <f t="shared" si="3"/>
        <v>28.777955659050114</v>
      </c>
      <c r="G18" s="129">
        <f t="shared" si="3"/>
        <v>17.7072721098336</v>
      </c>
    </row>
    <row r="19" spans="1:7" ht="14.5" customHeight="1">
      <c r="A19" s="18" t="s">
        <v>45</v>
      </c>
      <c r="B19" s="20">
        <f t="shared" si="3"/>
        <v>100</v>
      </c>
      <c r="C19" s="128">
        <f t="shared" si="3"/>
        <v>22.20079476390837</v>
      </c>
      <c r="D19" s="127">
        <f t="shared" si="3"/>
        <v>30.329593267882188</v>
      </c>
      <c r="E19" s="127">
        <f t="shared" si="3"/>
        <v>19.962599345488545</v>
      </c>
      <c r="F19" s="127">
        <f t="shared" si="3"/>
        <v>16.771856007480132</v>
      </c>
      <c r="G19" s="127">
        <f t="shared" si="3"/>
        <v>10.735156615240767</v>
      </c>
    </row>
    <row r="20" spans="1:7" ht="14.5" customHeight="1">
      <c r="A20" s="109" t="s">
        <v>46</v>
      </c>
      <c r="B20" s="11">
        <f t="shared" si="3"/>
        <v>100</v>
      </c>
      <c r="C20" s="126">
        <f t="shared" si="3"/>
        <v>5.9949338587109482</v>
      </c>
      <c r="D20" s="129">
        <f t="shared" si="3"/>
        <v>26.484660849985929</v>
      </c>
      <c r="E20" s="129">
        <f t="shared" si="3"/>
        <v>24.289332958063607</v>
      </c>
      <c r="F20" s="129">
        <f t="shared" si="3"/>
        <v>28.370391218688432</v>
      </c>
      <c r="G20" s="129">
        <f t="shared" si="3"/>
        <v>14.860681114551083</v>
      </c>
    </row>
    <row r="21" spans="1:7" ht="14.5" customHeight="1">
      <c r="A21" s="18" t="s">
        <v>29</v>
      </c>
      <c r="B21" s="20">
        <f t="shared" si="3"/>
        <v>100</v>
      </c>
      <c r="C21" s="128">
        <f t="shared" si="3"/>
        <v>16.385656613630967</v>
      </c>
      <c r="D21" s="127">
        <f t="shared" si="3"/>
        <v>27.974352885300405</v>
      </c>
      <c r="E21" s="127">
        <f t="shared" si="3"/>
        <v>19.959629541676563</v>
      </c>
      <c r="F21" s="127">
        <f t="shared" si="3"/>
        <v>20.909522678698647</v>
      </c>
      <c r="G21" s="127">
        <f t="shared" si="3"/>
        <v>14.770838280693422</v>
      </c>
    </row>
    <row r="22" spans="1:7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ht="14.5" customHeight="1">
      <c r="A24" s="41" t="s">
        <v>20</v>
      </c>
      <c r="B24" s="17">
        <f>SUM(B25:B29)</f>
        <v>29873</v>
      </c>
      <c r="C24" s="17">
        <f t="shared" ref="C24:G24" si="4">SUM(C25:C29)</f>
        <v>4841</v>
      </c>
      <c r="D24" s="17">
        <f t="shared" si="4"/>
        <v>8456</v>
      </c>
      <c r="E24" s="17">
        <f t="shared" si="4"/>
        <v>6664</v>
      </c>
      <c r="F24" s="17">
        <f t="shared" si="4"/>
        <v>6338</v>
      </c>
      <c r="G24" s="17">
        <f t="shared" si="4"/>
        <v>3574</v>
      </c>
    </row>
    <row r="25" spans="1:7" ht="14.5" customHeight="1">
      <c r="A25" s="18" t="s">
        <v>43</v>
      </c>
      <c r="B25" s="20">
        <f>SUM(C25:G25)</f>
        <v>2054</v>
      </c>
      <c r="C25" s="20">
        <v>6</v>
      </c>
      <c r="D25" s="20">
        <v>258</v>
      </c>
      <c r="E25" s="20">
        <v>473</v>
      </c>
      <c r="F25" s="20">
        <v>755</v>
      </c>
      <c r="G25" s="20">
        <v>562</v>
      </c>
    </row>
    <row r="26" spans="1:7" ht="14.5" customHeight="1">
      <c r="A26" s="109" t="s">
        <v>27</v>
      </c>
      <c r="B26" s="11">
        <f>SUM(C26:G26)</f>
        <v>9572</v>
      </c>
      <c r="C26" s="11">
        <v>555</v>
      </c>
      <c r="D26" s="17">
        <v>3080</v>
      </c>
      <c r="E26" s="17">
        <v>2349</v>
      </c>
      <c r="F26" s="17">
        <v>2359</v>
      </c>
      <c r="G26" s="17">
        <v>1229</v>
      </c>
    </row>
    <row r="27" spans="1:7" ht="14.5" customHeight="1">
      <c r="A27" s="18" t="s">
        <v>45</v>
      </c>
      <c r="B27" s="20">
        <f>SUM(C27:G27)</f>
        <v>12883</v>
      </c>
      <c r="C27" s="20">
        <v>3255</v>
      </c>
      <c r="D27" s="19">
        <v>3841</v>
      </c>
      <c r="E27" s="19">
        <v>2631</v>
      </c>
      <c r="F27" s="19">
        <v>2038</v>
      </c>
      <c r="G27" s="19">
        <v>1118</v>
      </c>
    </row>
    <row r="28" spans="1:7" ht="14.5" customHeight="1">
      <c r="A28" s="109" t="s">
        <v>46</v>
      </c>
      <c r="B28" s="11">
        <f>SUM(C28:G28)</f>
        <v>1827</v>
      </c>
      <c r="C28" s="11">
        <v>154</v>
      </c>
      <c r="D28" s="17">
        <v>461</v>
      </c>
      <c r="E28" s="17">
        <v>447</v>
      </c>
      <c r="F28" s="17">
        <v>493</v>
      </c>
      <c r="G28" s="17">
        <v>272</v>
      </c>
    </row>
    <row r="29" spans="1:7" ht="14.5" customHeight="1">
      <c r="A29" s="18" t="s">
        <v>29</v>
      </c>
      <c r="B29" s="20">
        <f>SUM(C29:G29)</f>
        <v>3537</v>
      </c>
      <c r="C29" s="20">
        <v>871</v>
      </c>
      <c r="D29" s="19">
        <v>816</v>
      </c>
      <c r="E29" s="19">
        <v>764</v>
      </c>
      <c r="F29" s="19">
        <v>693</v>
      </c>
      <c r="G29" s="19">
        <v>393</v>
      </c>
    </row>
    <row r="30" spans="1:7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ht="14.5" customHeight="1">
      <c r="A31" s="41" t="s">
        <v>20</v>
      </c>
      <c r="B31" s="17">
        <f t="shared" ref="B31:G36" si="5">B24*100/$B24</f>
        <v>100</v>
      </c>
      <c r="C31" s="129">
        <f t="shared" si="5"/>
        <v>16.205268971981386</v>
      </c>
      <c r="D31" s="129">
        <f t="shared" si="5"/>
        <v>28.306497506109196</v>
      </c>
      <c r="E31" s="129">
        <f t="shared" si="5"/>
        <v>22.307769557794664</v>
      </c>
      <c r="F31" s="129">
        <f t="shared" si="5"/>
        <v>21.216483111840123</v>
      </c>
      <c r="G31" s="129">
        <f t="shared" si="5"/>
        <v>11.963980852274629</v>
      </c>
    </row>
    <row r="32" spans="1:7" ht="14.5" customHeight="1">
      <c r="A32" s="18" t="s">
        <v>43</v>
      </c>
      <c r="B32" s="20">
        <f t="shared" si="5"/>
        <v>100</v>
      </c>
      <c r="C32" s="128">
        <f t="shared" si="5"/>
        <v>0.29211295034079843</v>
      </c>
      <c r="D32" s="128">
        <f t="shared" si="5"/>
        <v>12.560856864654333</v>
      </c>
      <c r="E32" s="128">
        <f t="shared" si="5"/>
        <v>23.028237585199612</v>
      </c>
      <c r="F32" s="128">
        <f t="shared" si="5"/>
        <v>36.757546251217136</v>
      </c>
      <c r="G32" s="128">
        <f t="shared" si="5"/>
        <v>27.361246348588121</v>
      </c>
    </row>
    <row r="33" spans="1:7" ht="14.5" customHeight="1">
      <c r="A33" s="109" t="s">
        <v>27</v>
      </c>
      <c r="B33" s="11">
        <f t="shared" si="5"/>
        <v>100</v>
      </c>
      <c r="C33" s="126">
        <f t="shared" si="5"/>
        <v>5.7981613038027584</v>
      </c>
      <c r="D33" s="129">
        <f t="shared" si="5"/>
        <v>32.177183451734223</v>
      </c>
      <c r="E33" s="129">
        <f t="shared" si="5"/>
        <v>24.54032595068951</v>
      </c>
      <c r="F33" s="129">
        <f t="shared" si="5"/>
        <v>24.644797325532803</v>
      </c>
      <c r="G33" s="129">
        <f t="shared" si="5"/>
        <v>12.839531968240703</v>
      </c>
    </row>
    <row r="34" spans="1:7" ht="14.5" customHeight="1">
      <c r="A34" s="18" t="s">
        <v>45</v>
      </c>
      <c r="B34" s="20">
        <f t="shared" si="5"/>
        <v>100</v>
      </c>
      <c r="C34" s="128">
        <f t="shared" si="5"/>
        <v>25.265854226500039</v>
      </c>
      <c r="D34" s="127">
        <f t="shared" si="5"/>
        <v>29.814484203989753</v>
      </c>
      <c r="E34" s="127">
        <f t="shared" si="5"/>
        <v>20.422261895521231</v>
      </c>
      <c r="F34" s="127">
        <f t="shared" si="5"/>
        <v>15.819296747651945</v>
      </c>
      <c r="G34" s="127">
        <f t="shared" si="5"/>
        <v>8.6781029263370328</v>
      </c>
    </row>
    <row r="35" spans="1:7" ht="14.5" customHeight="1">
      <c r="A35" s="109" t="s">
        <v>46</v>
      </c>
      <c r="B35" s="11">
        <f t="shared" si="5"/>
        <v>100</v>
      </c>
      <c r="C35" s="126">
        <f t="shared" si="5"/>
        <v>8.4291187739463602</v>
      </c>
      <c r="D35" s="129">
        <f t="shared" si="5"/>
        <v>25.232621784345923</v>
      </c>
      <c r="E35" s="129">
        <f t="shared" si="5"/>
        <v>24.466338259441709</v>
      </c>
      <c r="F35" s="129">
        <f t="shared" si="5"/>
        <v>26.984126984126984</v>
      </c>
      <c r="G35" s="129">
        <f t="shared" si="5"/>
        <v>14.887794198139026</v>
      </c>
    </row>
    <row r="36" spans="1:7" ht="14.5" customHeight="1">
      <c r="A36" s="18" t="s">
        <v>29</v>
      </c>
      <c r="B36" s="20">
        <f t="shared" si="5"/>
        <v>100</v>
      </c>
      <c r="C36" s="128">
        <f t="shared" si="5"/>
        <v>24.625388747526152</v>
      </c>
      <c r="D36" s="127">
        <f t="shared" si="5"/>
        <v>23.070398642917727</v>
      </c>
      <c r="E36" s="127">
        <f t="shared" si="5"/>
        <v>21.600226180378851</v>
      </c>
      <c r="F36" s="127">
        <f t="shared" si="5"/>
        <v>19.592875318066159</v>
      </c>
      <c r="G36" s="127">
        <f t="shared" si="5"/>
        <v>11.111111111111111</v>
      </c>
    </row>
    <row r="37" spans="1:7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ht="14.5" customHeight="1">
      <c r="A39" s="41" t="s">
        <v>20</v>
      </c>
      <c r="B39" s="17">
        <f>SUM(B40:B44)</f>
        <v>23296</v>
      </c>
      <c r="C39" s="17">
        <f t="shared" ref="C39:G39" si="6">SUM(C40:C44)</f>
        <v>1662</v>
      </c>
      <c r="D39" s="17">
        <f t="shared" si="6"/>
        <v>5994</v>
      </c>
      <c r="E39" s="17">
        <f t="shared" si="6"/>
        <v>4416</v>
      </c>
      <c r="F39" s="17">
        <f t="shared" si="6"/>
        <v>6562</v>
      </c>
      <c r="G39" s="17">
        <f t="shared" si="6"/>
        <v>4662</v>
      </c>
    </row>
    <row r="40" spans="1:7" ht="14.5" customHeight="1">
      <c r="A40" s="18" t="s">
        <v>43</v>
      </c>
      <c r="B40" s="20">
        <f>SUM(C40:G40)</f>
        <v>1415</v>
      </c>
      <c r="C40" s="20">
        <v>3</v>
      </c>
      <c r="D40" s="20">
        <v>131</v>
      </c>
      <c r="E40" s="20">
        <v>292</v>
      </c>
      <c r="F40" s="20">
        <v>574</v>
      </c>
      <c r="G40" s="20">
        <v>415</v>
      </c>
    </row>
    <row r="41" spans="1:7" ht="14.5" customHeight="1">
      <c r="A41" s="109" t="s">
        <v>27</v>
      </c>
      <c r="B41" s="11">
        <f>SUM(C41:G41)</f>
        <v>11041</v>
      </c>
      <c r="C41" s="11">
        <v>547</v>
      </c>
      <c r="D41" s="17">
        <v>2494</v>
      </c>
      <c r="E41" s="17">
        <v>2006</v>
      </c>
      <c r="F41" s="17">
        <v>3573</v>
      </c>
      <c r="G41" s="17">
        <v>2421</v>
      </c>
    </row>
    <row r="42" spans="1:7" ht="14.5" customHeight="1">
      <c r="A42" s="18" t="s">
        <v>45</v>
      </c>
      <c r="B42" s="20">
        <f>SUM(C42:G42)</f>
        <v>4229</v>
      </c>
      <c r="C42" s="20">
        <v>544</v>
      </c>
      <c r="D42" s="19">
        <v>1349</v>
      </c>
      <c r="E42" s="19">
        <v>785</v>
      </c>
      <c r="F42" s="19">
        <v>832</v>
      </c>
      <c r="G42" s="19">
        <v>719</v>
      </c>
    </row>
    <row r="43" spans="1:7" ht="14.5" customHeight="1">
      <c r="A43" s="109" t="s">
        <v>46</v>
      </c>
      <c r="B43" s="11">
        <f>SUM(C43:G43)</f>
        <v>1726</v>
      </c>
      <c r="C43" s="11">
        <v>59</v>
      </c>
      <c r="D43" s="17">
        <v>480</v>
      </c>
      <c r="E43" s="17">
        <v>416</v>
      </c>
      <c r="F43" s="17">
        <v>515</v>
      </c>
      <c r="G43" s="17">
        <v>256</v>
      </c>
    </row>
    <row r="44" spans="1:7" ht="14.5" customHeight="1">
      <c r="A44" s="18" t="s">
        <v>29</v>
      </c>
      <c r="B44" s="20">
        <f>SUM(C44:G44)</f>
        <v>4885</v>
      </c>
      <c r="C44" s="20">
        <v>509</v>
      </c>
      <c r="D44" s="19">
        <v>1540</v>
      </c>
      <c r="E44" s="19">
        <v>917</v>
      </c>
      <c r="F44" s="19">
        <v>1068</v>
      </c>
      <c r="G44" s="19">
        <v>851</v>
      </c>
    </row>
    <row r="45" spans="1:7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ht="14.5" customHeight="1">
      <c r="A46" s="41" t="s">
        <v>20</v>
      </c>
      <c r="B46" s="17">
        <f t="shared" ref="B46:G46" si="7">B39*100/$B39</f>
        <v>100</v>
      </c>
      <c r="C46" s="129">
        <f>C39*100/$B39</f>
        <v>7.1342719780219781</v>
      </c>
      <c r="D46" s="129">
        <f t="shared" si="7"/>
        <v>25.729739010989011</v>
      </c>
      <c r="E46" s="129">
        <f t="shared" si="7"/>
        <v>18.956043956043956</v>
      </c>
      <c r="F46" s="129">
        <f t="shared" si="7"/>
        <v>28.167925824175825</v>
      </c>
      <c r="G46" s="129">
        <f t="shared" si="7"/>
        <v>20.01201923076923</v>
      </c>
    </row>
    <row r="47" spans="1:7" ht="14.5" customHeight="1">
      <c r="A47" s="18" t="s">
        <v>43</v>
      </c>
      <c r="B47" s="20">
        <f>B40*100/$B40</f>
        <v>100</v>
      </c>
      <c r="C47" s="20">
        <f t="shared" ref="C47:G51" si="8">C40*100/$B40</f>
        <v>0.21201413427561838</v>
      </c>
      <c r="D47" s="20">
        <f t="shared" si="8"/>
        <v>9.2579505300353357</v>
      </c>
      <c r="E47" s="20">
        <f t="shared" si="8"/>
        <v>20.636042402826856</v>
      </c>
      <c r="F47" s="20">
        <f t="shared" si="8"/>
        <v>40.565371024734979</v>
      </c>
      <c r="G47" s="20">
        <f t="shared" si="8"/>
        <v>29.328621908127207</v>
      </c>
    </row>
    <row r="48" spans="1:7" ht="14.5" customHeight="1">
      <c r="A48" s="109" t="s">
        <v>27</v>
      </c>
      <c r="B48" s="11">
        <f>B41*100/$B41</f>
        <v>100</v>
      </c>
      <c r="C48" s="11">
        <f t="shared" si="8"/>
        <v>4.9542613893669047</v>
      </c>
      <c r="D48" s="11">
        <f t="shared" si="8"/>
        <v>22.588533647314556</v>
      </c>
      <c r="E48" s="11">
        <f t="shared" si="8"/>
        <v>18.168644144552125</v>
      </c>
      <c r="F48" s="11">
        <f t="shared" si="8"/>
        <v>32.361199166742146</v>
      </c>
      <c r="G48" s="11">
        <f t="shared" si="8"/>
        <v>21.927361652024274</v>
      </c>
    </row>
    <row r="49" spans="1:7" ht="14.5" customHeight="1">
      <c r="A49" s="18" t="s">
        <v>45</v>
      </c>
      <c r="B49" s="20">
        <f>B42*100/$B42</f>
        <v>100</v>
      </c>
      <c r="C49" s="20">
        <f t="shared" si="8"/>
        <v>12.863561125561599</v>
      </c>
      <c r="D49" s="20">
        <f t="shared" si="8"/>
        <v>31.89879404114448</v>
      </c>
      <c r="E49" s="20">
        <f t="shared" si="8"/>
        <v>18.562307874201938</v>
      </c>
      <c r="F49" s="20">
        <f t="shared" si="8"/>
        <v>19.673681721447149</v>
      </c>
      <c r="G49" s="20">
        <f t="shared" si="8"/>
        <v>17.001655237644833</v>
      </c>
    </row>
    <row r="50" spans="1:7" ht="14.5" customHeight="1">
      <c r="A50" s="109" t="s">
        <v>46</v>
      </c>
      <c r="B50" s="11">
        <f>B43*100/$B43</f>
        <v>100</v>
      </c>
      <c r="C50" s="11">
        <f t="shared" si="8"/>
        <v>3.418308227114716</v>
      </c>
      <c r="D50" s="11">
        <f t="shared" si="8"/>
        <v>27.809965237543452</v>
      </c>
      <c r="E50" s="11">
        <f t="shared" si="8"/>
        <v>24.101969872537659</v>
      </c>
      <c r="F50" s="11">
        <f t="shared" si="8"/>
        <v>29.837775202780996</v>
      </c>
      <c r="G50" s="11">
        <f t="shared" si="8"/>
        <v>14.831981460023176</v>
      </c>
    </row>
    <row r="51" spans="1:7" ht="14.5" customHeight="1">
      <c r="A51" s="18" t="s">
        <v>29</v>
      </c>
      <c r="B51" s="20">
        <f>B44*100/$B44</f>
        <v>100</v>
      </c>
      <c r="C51" s="20">
        <f t="shared" si="8"/>
        <v>10.419651995905834</v>
      </c>
      <c r="D51" s="20">
        <f t="shared" si="8"/>
        <v>31.525076765609008</v>
      </c>
      <c r="E51" s="20">
        <f t="shared" si="8"/>
        <v>18.771750255885362</v>
      </c>
      <c r="F51" s="20">
        <f t="shared" si="8"/>
        <v>21.862845445240531</v>
      </c>
      <c r="G51" s="20">
        <f t="shared" si="8"/>
        <v>17.420675537359262</v>
      </c>
    </row>
    <row r="52" spans="1:7" ht="17.149999999999999" customHeight="1">
      <c r="A52" s="245" t="s">
        <v>52</v>
      </c>
      <c r="B52" s="245"/>
      <c r="C52" s="245"/>
      <c r="D52" s="245"/>
      <c r="E52" s="245"/>
      <c r="F52" s="245"/>
      <c r="G52" s="245"/>
    </row>
    <row r="53" spans="1:7" ht="14.5" customHeight="1">
      <c r="A53" s="244" t="s">
        <v>143</v>
      </c>
      <c r="B53" s="244"/>
      <c r="C53" s="244"/>
      <c r="D53" s="244"/>
      <c r="E53" s="244"/>
      <c r="F53" s="244"/>
      <c r="G53" s="244"/>
    </row>
    <row r="54" spans="1:7" ht="14.5" customHeight="1">
      <c r="A54" s="244"/>
      <c r="B54" s="244"/>
      <c r="C54" s="244"/>
      <c r="D54" s="244"/>
      <c r="E54" s="244"/>
      <c r="F54" s="244"/>
      <c r="G54" s="244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164</v>
      </c>
      <c r="B3" s="22"/>
    </row>
    <row r="4" spans="1:7" ht="14.5" customHeight="1"/>
    <row r="5" spans="1:7" s="103" customFormat="1" ht="20" customHeight="1">
      <c r="A5" s="265" t="s">
        <v>25</v>
      </c>
      <c r="B5" s="233" t="s">
        <v>20</v>
      </c>
      <c r="C5" s="250" t="s">
        <v>145</v>
      </c>
      <c r="D5" s="270"/>
      <c r="E5" s="270"/>
      <c r="F5" s="270"/>
      <c r="G5" s="270"/>
    </row>
    <row r="6" spans="1:7" s="103" customFormat="1" ht="20" customHeight="1">
      <c r="A6" s="234"/>
      <c r="B6" s="234"/>
      <c r="C6" s="217" t="s">
        <v>72</v>
      </c>
      <c r="D6" s="217" t="s">
        <v>146</v>
      </c>
      <c r="E6" s="217" t="s">
        <v>147</v>
      </c>
      <c r="F6" s="217" t="s">
        <v>148</v>
      </c>
      <c r="G6" s="218" t="s">
        <v>73</v>
      </c>
    </row>
    <row r="7" spans="1:7" ht="14.5" customHeight="1">
      <c r="A7" s="23"/>
      <c r="B7" s="288" t="s">
        <v>30</v>
      </c>
      <c r="C7" s="288"/>
      <c r="D7" s="288"/>
      <c r="E7" s="288"/>
      <c r="F7" s="288"/>
      <c r="G7" s="288"/>
    </row>
    <row r="8" spans="1:7" ht="14.5" customHeight="1">
      <c r="A8" s="23"/>
      <c r="B8" s="282" t="s">
        <v>1</v>
      </c>
      <c r="C8" s="282"/>
      <c r="D8" s="282"/>
      <c r="E8" s="282"/>
      <c r="F8" s="282"/>
      <c r="G8" s="282"/>
    </row>
    <row r="9" spans="1:7" ht="14.5" customHeight="1">
      <c r="A9" s="41" t="s">
        <v>20</v>
      </c>
      <c r="B9" s="17">
        <f t="shared" ref="B9:D9" si="0">B24+B39</f>
        <v>15944</v>
      </c>
      <c r="C9" s="17">
        <f t="shared" si="0"/>
        <v>1984</v>
      </c>
      <c r="D9" s="17">
        <f t="shared" si="0"/>
        <v>3890</v>
      </c>
      <c r="E9" s="17">
        <f t="shared" ref="E9:G9" si="1">SUM(E10:E14)</f>
        <v>3674</v>
      </c>
      <c r="F9" s="17">
        <f t="shared" si="1"/>
        <v>3905</v>
      </c>
      <c r="G9" s="17">
        <f t="shared" si="1"/>
        <v>2491</v>
      </c>
    </row>
    <row r="10" spans="1:7" ht="14.5" customHeight="1">
      <c r="A10" s="18" t="s">
        <v>43</v>
      </c>
      <c r="B10" s="20">
        <f t="shared" ref="B10" si="2">B25+B40</f>
        <v>1025</v>
      </c>
      <c r="C10" s="20">
        <v>4</v>
      </c>
      <c r="D10" s="20">
        <v>94</v>
      </c>
      <c r="E10" s="20">
        <f t="shared" ref="E10:G10" si="3">E25+E40</f>
        <v>218</v>
      </c>
      <c r="F10" s="20">
        <f t="shared" si="3"/>
        <v>426</v>
      </c>
      <c r="G10" s="20">
        <f t="shared" si="3"/>
        <v>283</v>
      </c>
    </row>
    <row r="11" spans="1:7" ht="14.5" customHeight="1">
      <c r="A11" s="109" t="s">
        <v>27</v>
      </c>
      <c r="B11" s="11">
        <f t="shared" ref="B11" si="4">B26+B41</f>
        <v>6677</v>
      </c>
      <c r="C11" s="11">
        <v>448</v>
      </c>
      <c r="D11" s="17">
        <v>1649</v>
      </c>
      <c r="E11" s="17">
        <f t="shared" ref="E11:G14" si="5">E26+E41</f>
        <v>1532</v>
      </c>
      <c r="F11" s="17">
        <f t="shared" si="5"/>
        <v>1842</v>
      </c>
      <c r="G11" s="17">
        <f t="shared" si="5"/>
        <v>1206</v>
      </c>
    </row>
    <row r="12" spans="1:7" ht="14.5" customHeight="1">
      <c r="A12" s="18" t="s">
        <v>45</v>
      </c>
      <c r="B12" s="20">
        <f t="shared" ref="B12" si="6">B27+B42</f>
        <v>5572</v>
      </c>
      <c r="C12" s="20">
        <v>1082</v>
      </c>
      <c r="D12" s="19">
        <v>1528</v>
      </c>
      <c r="E12" s="19">
        <f t="shared" si="5"/>
        <v>1339</v>
      </c>
      <c r="F12" s="19">
        <f t="shared" si="5"/>
        <v>1013</v>
      </c>
      <c r="G12" s="19">
        <f t="shared" si="5"/>
        <v>610</v>
      </c>
    </row>
    <row r="13" spans="1:7" ht="14.5" customHeight="1">
      <c r="A13" s="109" t="s">
        <v>46</v>
      </c>
      <c r="B13" s="11">
        <f t="shared" ref="B13" si="7">B28+B43</f>
        <v>734</v>
      </c>
      <c r="C13" s="11">
        <v>54</v>
      </c>
      <c r="D13" s="17">
        <v>201</v>
      </c>
      <c r="E13" s="17">
        <f t="shared" si="5"/>
        <v>194</v>
      </c>
      <c r="F13" s="17">
        <f t="shared" si="5"/>
        <v>206</v>
      </c>
      <c r="G13" s="17">
        <f t="shared" si="5"/>
        <v>79</v>
      </c>
    </row>
    <row r="14" spans="1:7" ht="14.5" customHeight="1">
      <c r="A14" s="18" t="s">
        <v>29</v>
      </c>
      <c r="B14" s="20">
        <f t="shared" ref="B14" si="8">B29+B44</f>
        <v>1936</v>
      </c>
      <c r="C14" s="20">
        <v>396</v>
      </c>
      <c r="D14" s="19">
        <v>418</v>
      </c>
      <c r="E14" s="19">
        <f t="shared" si="5"/>
        <v>391</v>
      </c>
      <c r="F14" s="19">
        <f t="shared" si="5"/>
        <v>418</v>
      </c>
      <c r="G14" s="19">
        <f t="shared" si="5"/>
        <v>313</v>
      </c>
    </row>
    <row r="15" spans="1:7" ht="14.5" customHeight="1">
      <c r="A15" s="23"/>
      <c r="B15" s="282" t="s">
        <v>66</v>
      </c>
      <c r="C15" s="282"/>
      <c r="D15" s="282"/>
      <c r="E15" s="282"/>
      <c r="F15" s="282"/>
      <c r="G15" s="282"/>
    </row>
    <row r="16" spans="1:7" ht="14.5" customHeight="1">
      <c r="A16" s="41" t="s">
        <v>20</v>
      </c>
      <c r="B16" s="17">
        <f t="shared" ref="B16:G21" si="9">B9*100/$B9</f>
        <v>100</v>
      </c>
      <c r="C16" s="129">
        <f t="shared" si="9"/>
        <v>12.443552433517311</v>
      </c>
      <c r="D16" s="129">
        <f t="shared" si="9"/>
        <v>24.397892624184646</v>
      </c>
      <c r="E16" s="129">
        <f t="shared" si="9"/>
        <v>23.0431510286001</v>
      </c>
      <c r="F16" s="129">
        <f t="shared" si="9"/>
        <v>24.491971901655795</v>
      </c>
      <c r="G16" s="129">
        <f t="shared" si="9"/>
        <v>15.623432012042148</v>
      </c>
    </row>
    <row r="17" spans="1:7" ht="14.5" customHeight="1">
      <c r="A17" s="18" t="s">
        <v>43</v>
      </c>
      <c r="B17" s="20">
        <f t="shared" si="9"/>
        <v>100</v>
      </c>
      <c r="C17" s="128">
        <f t="shared" si="9"/>
        <v>0.3902439024390244</v>
      </c>
      <c r="D17" s="128">
        <f t="shared" si="9"/>
        <v>9.1707317073170724</v>
      </c>
      <c r="E17" s="128">
        <f t="shared" si="9"/>
        <v>21.26829268292683</v>
      </c>
      <c r="F17" s="128">
        <f t="shared" si="9"/>
        <v>41.560975609756099</v>
      </c>
      <c r="G17" s="128">
        <f>G10*100/$B10</f>
        <v>27.609756097560975</v>
      </c>
    </row>
    <row r="18" spans="1:7" ht="14.5" customHeight="1">
      <c r="A18" s="109" t="s">
        <v>27</v>
      </c>
      <c r="B18" s="11">
        <f t="shared" si="9"/>
        <v>100</v>
      </c>
      <c r="C18" s="126">
        <f t="shared" si="9"/>
        <v>6.7096001198142883</v>
      </c>
      <c r="D18" s="129">
        <f t="shared" si="9"/>
        <v>24.696720083870002</v>
      </c>
      <c r="E18" s="129">
        <f t="shared" si="9"/>
        <v>22.944436124007787</v>
      </c>
      <c r="F18" s="129">
        <f t="shared" si="9"/>
        <v>27.587239778343566</v>
      </c>
      <c r="G18" s="129">
        <f t="shared" si="9"/>
        <v>18.062003893964356</v>
      </c>
    </row>
    <row r="19" spans="1:7" ht="14.5" customHeight="1">
      <c r="A19" s="18" t="s">
        <v>45</v>
      </c>
      <c r="B19" s="20">
        <f t="shared" si="9"/>
        <v>100</v>
      </c>
      <c r="C19" s="128">
        <f t="shared" si="9"/>
        <v>19.418521177315146</v>
      </c>
      <c r="D19" s="127">
        <f t="shared" si="9"/>
        <v>27.422828427853553</v>
      </c>
      <c r="E19" s="127">
        <f t="shared" si="9"/>
        <v>24.030868628858578</v>
      </c>
      <c r="F19" s="127">
        <f t="shared" si="9"/>
        <v>18.180186647523332</v>
      </c>
      <c r="G19" s="127">
        <f t="shared" si="9"/>
        <v>10.94759511844939</v>
      </c>
    </row>
    <row r="20" spans="1:7" ht="14.5" customHeight="1">
      <c r="A20" s="109" t="s">
        <v>46</v>
      </c>
      <c r="B20" s="11">
        <f t="shared" si="9"/>
        <v>100</v>
      </c>
      <c r="C20" s="126">
        <f t="shared" si="9"/>
        <v>7.3569482288828336</v>
      </c>
      <c r="D20" s="129">
        <f t="shared" si="9"/>
        <v>27.384196185286104</v>
      </c>
      <c r="E20" s="129">
        <f t="shared" si="9"/>
        <v>26.430517711171664</v>
      </c>
      <c r="F20" s="129">
        <f t="shared" si="9"/>
        <v>28.065395095367847</v>
      </c>
      <c r="G20" s="129">
        <f t="shared" si="9"/>
        <v>10.762942779291553</v>
      </c>
    </row>
    <row r="21" spans="1:7" ht="14.5" customHeight="1">
      <c r="A21" s="18" t="s">
        <v>29</v>
      </c>
      <c r="B21" s="20">
        <f t="shared" si="9"/>
        <v>100</v>
      </c>
      <c r="C21" s="128">
        <f t="shared" si="9"/>
        <v>20.454545454545453</v>
      </c>
      <c r="D21" s="127">
        <f t="shared" si="9"/>
        <v>21.59090909090909</v>
      </c>
      <c r="E21" s="127">
        <f t="shared" si="9"/>
        <v>20.196280991735538</v>
      </c>
      <c r="F21" s="127">
        <f t="shared" si="9"/>
        <v>21.59090909090909</v>
      </c>
      <c r="G21" s="127">
        <f t="shared" si="9"/>
        <v>16.167355371900825</v>
      </c>
    </row>
    <row r="22" spans="1:7" ht="14.5" customHeight="1">
      <c r="A22" s="23"/>
      <c r="B22" s="281" t="s">
        <v>19</v>
      </c>
      <c r="C22" s="281"/>
      <c r="D22" s="281"/>
      <c r="E22" s="281"/>
      <c r="F22" s="281"/>
      <c r="G22" s="281"/>
    </row>
    <row r="23" spans="1:7" ht="14.5" customHeight="1">
      <c r="A23" s="23"/>
      <c r="B23" s="282" t="s">
        <v>1</v>
      </c>
      <c r="C23" s="282"/>
      <c r="D23" s="282"/>
      <c r="E23" s="282"/>
      <c r="F23" s="282"/>
      <c r="G23" s="282"/>
    </row>
    <row r="24" spans="1:7" ht="14.5" customHeight="1">
      <c r="A24" s="41" t="s">
        <v>20</v>
      </c>
      <c r="B24" s="17">
        <f>SUM(B25:B29)</f>
        <v>11308</v>
      </c>
      <c r="C24" s="17">
        <v>1651</v>
      </c>
      <c r="D24" s="17">
        <v>2891</v>
      </c>
      <c r="E24" s="17">
        <f t="shared" ref="E24:G24" si="10">SUM(E25:E29)</f>
        <v>2909</v>
      </c>
      <c r="F24" s="17">
        <f t="shared" si="10"/>
        <v>2554</v>
      </c>
      <c r="G24" s="17">
        <f t="shared" si="10"/>
        <v>1303</v>
      </c>
    </row>
    <row r="25" spans="1:7" ht="14.5" customHeight="1">
      <c r="A25" s="18" t="s">
        <v>43</v>
      </c>
      <c r="B25" s="20">
        <v>721</v>
      </c>
      <c r="C25" s="130" t="s">
        <v>70</v>
      </c>
      <c r="D25" s="130" t="s">
        <v>70</v>
      </c>
      <c r="E25" s="20">
        <v>162</v>
      </c>
      <c r="F25" s="20">
        <v>305</v>
      </c>
      <c r="G25" s="20">
        <v>191</v>
      </c>
    </row>
    <row r="26" spans="1:7" ht="14.5" customHeight="1">
      <c r="A26" s="109" t="s">
        <v>27</v>
      </c>
      <c r="B26" s="11">
        <v>3942</v>
      </c>
      <c r="C26" s="11" t="s">
        <v>70</v>
      </c>
      <c r="D26" s="17" t="s">
        <v>70</v>
      </c>
      <c r="E26" s="17">
        <v>1092</v>
      </c>
      <c r="F26" s="17">
        <v>965</v>
      </c>
      <c r="G26" s="17">
        <v>468</v>
      </c>
    </row>
    <row r="27" spans="1:7" ht="14.5" customHeight="1">
      <c r="A27" s="18" t="s">
        <v>45</v>
      </c>
      <c r="B27" s="20">
        <v>4833</v>
      </c>
      <c r="C27" s="20" t="s">
        <v>70</v>
      </c>
      <c r="D27" s="19" t="s">
        <v>70</v>
      </c>
      <c r="E27" s="19">
        <v>1206</v>
      </c>
      <c r="F27" s="19">
        <v>869</v>
      </c>
      <c r="G27" s="19">
        <v>451</v>
      </c>
    </row>
    <row r="28" spans="1:7" ht="14.5" customHeight="1">
      <c r="A28" s="109" t="s">
        <v>46</v>
      </c>
      <c r="B28" s="11">
        <v>558</v>
      </c>
      <c r="C28" s="11" t="s">
        <v>70</v>
      </c>
      <c r="D28" s="17" t="s">
        <v>70</v>
      </c>
      <c r="E28" s="17">
        <v>159</v>
      </c>
      <c r="F28" s="17">
        <v>147</v>
      </c>
      <c r="G28" s="17">
        <v>57</v>
      </c>
    </row>
    <row r="29" spans="1:7" ht="14.5" customHeight="1">
      <c r="A29" s="18" t="s">
        <v>29</v>
      </c>
      <c r="B29" s="20">
        <v>1254</v>
      </c>
      <c r="C29" s="20" t="s">
        <v>70</v>
      </c>
      <c r="D29" s="19" t="s">
        <v>70</v>
      </c>
      <c r="E29" s="19">
        <v>290</v>
      </c>
      <c r="F29" s="19">
        <v>268</v>
      </c>
      <c r="G29" s="19">
        <v>136</v>
      </c>
    </row>
    <row r="30" spans="1:7" ht="14.5" customHeight="1">
      <c r="A30" s="23"/>
      <c r="B30" s="282" t="s">
        <v>66</v>
      </c>
      <c r="C30" s="282"/>
      <c r="D30" s="282"/>
      <c r="E30" s="282"/>
      <c r="F30" s="282"/>
      <c r="G30" s="282"/>
    </row>
    <row r="31" spans="1:7" ht="14.5" customHeight="1">
      <c r="A31" s="41" t="s">
        <v>20</v>
      </c>
      <c r="B31" s="17">
        <f t="shared" ref="B31:G36" si="11">B24*100/$B24</f>
        <v>100</v>
      </c>
      <c r="C31" s="129">
        <f t="shared" si="11"/>
        <v>14.600282985496992</v>
      </c>
      <c r="D31" s="129">
        <f t="shared" si="11"/>
        <v>25.565970993986557</v>
      </c>
      <c r="E31" s="129">
        <f t="shared" si="11"/>
        <v>25.725150336045278</v>
      </c>
      <c r="F31" s="129">
        <f t="shared" si="11"/>
        <v>22.585779978776088</v>
      </c>
      <c r="G31" s="129">
        <f t="shared" si="11"/>
        <v>11.522815705695082</v>
      </c>
    </row>
    <row r="32" spans="1:7" ht="14.5" customHeight="1">
      <c r="A32" s="18" t="s">
        <v>43</v>
      </c>
      <c r="B32" s="20">
        <f t="shared" si="11"/>
        <v>100</v>
      </c>
      <c r="C32" s="130" t="s">
        <v>70</v>
      </c>
      <c r="D32" s="130" t="s">
        <v>70</v>
      </c>
      <c r="E32" s="128">
        <f t="shared" si="11"/>
        <v>22.468793342579751</v>
      </c>
      <c r="F32" s="128">
        <f t="shared" si="11"/>
        <v>42.302357836338416</v>
      </c>
      <c r="G32" s="128">
        <f t="shared" si="11"/>
        <v>26.490984743411929</v>
      </c>
    </row>
    <row r="33" spans="1:7" ht="14.5" customHeight="1">
      <c r="A33" s="109" t="s">
        <v>27</v>
      </c>
      <c r="B33" s="11">
        <f t="shared" si="11"/>
        <v>100</v>
      </c>
      <c r="C33" s="11" t="s">
        <v>70</v>
      </c>
      <c r="D33" s="17" t="s">
        <v>70</v>
      </c>
      <c r="E33" s="129">
        <f t="shared" si="11"/>
        <v>27.701674277016743</v>
      </c>
      <c r="F33" s="129">
        <f t="shared" si="11"/>
        <v>24.479959411466261</v>
      </c>
      <c r="G33" s="129">
        <f t="shared" si="11"/>
        <v>11.872146118721462</v>
      </c>
    </row>
    <row r="34" spans="1:7" ht="14.5" customHeight="1">
      <c r="A34" s="18" t="s">
        <v>45</v>
      </c>
      <c r="B34" s="20">
        <f t="shared" si="11"/>
        <v>100</v>
      </c>
      <c r="C34" s="20" t="s">
        <v>70</v>
      </c>
      <c r="D34" s="19" t="s">
        <v>70</v>
      </c>
      <c r="E34" s="127">
        <f t="shared" si="11"/>
        <v>24.953445065176908</v>
      </c>
      <c r="F34" s="127">
        <f t="shared" si="11"/>
        <v>17.980550382785019</v>
      </c>
      <c r="G34" s="127">
        <f t="shared" si="11"/>
        <v>9.3316780467618461</v>
      </c>
    </row>
    <row r="35" spans="1:7" ht="14.5" customHeight="1">
      <c r="A35" s="109" t="s">
        <v>46</v>
      </c>
      <c r="B35" s="11">
        <f t="shared" si="11"/>
        <v>100</v>
      </c>
      <c r="C35" s="11" t="s">
        <v>70</v>
      </c>
      <c r="D35" s="17" t="s">
        <v>70</v>
      </c>
      <c r="E35" s="129">
        <f t="shared" si="11"/>
        <v>28.49462365591398</v>
      </c>
      <c r="F35" s="129">
        <f t="shared" si="11"/>
        <v>26.344086021505376</v>
      </c>
      <c r="G35" s="129">
        <f t="shared" si="11"/>
        <v>10.21505376344086</v>
      </c>
    </row>
    <row r="36" spans="1:7" ht="14.5" customHeight="1">
      <c r="A36" s="18" t="s">
        <v>29</v>
      </c>
      <c r="B36" s="20">
        <f t="shared" si="11"/>
        <v>100</v>
      </c>
      <c r="C36" s="20" t="s">
        <v>70</v>
      </c>
      <c r="D36" s="19" t="s">
        <v>70</v>
      </c>
      <c r="E36" s="127">
        <f t="shared" si="11"/>
        <v>23.125996810207337</v>
      </c>
      <c r="F36" s="127">
        <f t="shared" si="11"/>
        <v>21.371610845295056</v>
      </c>
      <c r="G36" s="127">
        <f t="shared" si="11"/>
        <v>10.845295055821371</v>
      </c>
    </row>
    <row r="37" spans="1:7" ht="14.5" customHeight="1">
      <c r="A37" s="23"/>
      <c r="B37" s="288" t="s">
        <v>41</v>
      </c>
      <c r="C37" s="288"/>
      <c r="D37" s="288"/>
      <c r="E37" s="288"/>
      <c r="F37" s="288"/>
      <c r="G37" s="288"/>
    </row>
    <row r="38" spans="1:7" ht="14.5" customHeight="1">
      <c r="A38" s="23"/>
      <c r="B38" s="282" t="s">
        <v>1</v>
      </c>
      <c r="C38" s="282"/>
      <c r="D38" s="282"/>
      <c r="E38" s="282"/>
      <c r="F38" s="282"/>
      <c r="G38" s="282"/>
    </row>
    <row r="39" spans="1:7" ht="14.5" customHeight="1">
      <c r="A39" s="41" t="s">
        <v>20</v>
      </c>
      <c r="B39" s="17">
        <f>SUM(B40:B44)</f>
        <v>4636</v>
      </c>
      <c r="C39" s="17">
        <v>333</v>
      </c>
      <c r="D39" s="17">
        <v>999</v>
      </c>
      <c r="E39" s="17">
        <f t="shared" ref="E39:G39" si="12">SUM(E40:E44)</f>
        <v>765</v>
      </c>
      <c r="F39" s="17">
        <f t="shared" si="12"/>
        <v>1351</v>
      </c>
      <c r="G39" s="17">
        <f t="shared" si="12"/>
        <v>1188</v>
      </c>
    </row>
    <row r="40" spans="1:7" ht="14.5" customHeight="1">
      <c r="A40" s="18" t="s">
        <v>43</v>
      </c>
      <c r="B40" s="20">
        <v>304</v>
      </c>
      <c r="C40" s="130" t="s">
        <v>70</v>
      </c>
      <c r="D40" s="130" t="s">
        <v>70</v>
      </c>
      <c r="E40" s="20">
        <v>56</v>
      </c>
      <c r="F40" s="20">
        <v>121</v>
      </c>
      <c r="G40" s="20">
        <v>92</v>
      </c>
    </row>
    <row r="41" spans="1:7" ht="14.5" customHeight="1">
      <c r="A41" s="109" t="s">
        <v>27</v>
      </c>
      <c r="B41" s="11">
        <v>2735</v>
      </c>
      <c r="C41" s="11" t="s">
        <v>70</v>
      </c>
      <c r="D41" s="17" t="s">
        <v>70</v>
      </c>
      <c r="E41" s="17">
        <v>440</v>
      </c>
      <c r="F41" s="17">
        <v>877</v>
      </c>
      <c r="G41" s="17">
        <v>738</v>
      </c>
    </row>
    <row r="42" spans="1:7" ht="14.5" customHeight="1">
      <c r="A42" s="18" t="s">
        <v>45</v>
      </c>
      <c r="B42" s="20">
        <v>739</v>
      </c>
      <c r="C42" s="20" t="s">
        <v>70</v>
      </c>
      <c r="D42" s="19" t="s">
        <v>70</v>
      </c>
      <c r="E42" s="19">
        <v>133</v>
      </c>
      <c r="F42" s="19">
        <v>144</v>
      </c>
      <c r="G42" s="19">
        <v>159</v>
      </c>
    </row>
    <row r="43" spans="1:7" ht="14.5" customHeight="1">
      <c r="A43" s="109" t="s">
        <v>46</v>
      </c>
      <c r="B43" s="11">
        <v>176</v>
      </c>
      <c r="C43" s="11" t="s">
        <v>70</v>
      </c>
      <c r="D43" s="17" t="s">
        <v>70</v>
      </c>
      <c r="E43" s="17">
        <v>35</v>
      </c>
      <c r="F43" s="17">
        <v>59</v>
      </c>
      <c r="G43" s="17">
        <v>22</v>
      </c>
    </row>
    <row r="44" spans="1:7" ht="14.5" customHeight="1">
      <c r="A44" s="18" t="s">
        <v>29</v>
      </c>
      <c r="B44" s="20">
        <v>682</v>
      </c>
      <c r="C44" s="20" t="s">
        <v>70</v>
      </c>
      <c r="D44" s="19" t="s">
        <v>70</v>
      </c>
      <c r="E44" s="19">
        <v>101</v>
      </c>
      <c r="F44" s="19">
        <v>150</v>
      </c>
      <c r="G44" s="19">
        <v>177</v>
      </c>
    </row>
    <row r="45" spans="1:7" ht="14.5" customHeight="1">
      <c r="A45" s="23"/>
      <c r="B45" s="282" t="s">
        <v>66</v>
      </c>
      <c r="C45" s="282"/>
      <c r="D45" s="282"/>
      <c r="E45" s="282"/>
      <c r="F45" s="282"/>
      <c r="G45" s="282"/>
    </row>
    <row r="46" spans="1:7" ht="14.5" customHeight="1">
      <c r="A46" s="41" t="s">
        <v>20</v>
      </c>
      <c r="B46" s="17">
        <f t="shared" ref="B46:G46" si="13">B39*100/$B39</f>
        <v>100</v>
      </c>
      <c r="C46" s="129">
        <f>C39*100/$B39</f>
        <v>7.1829163071613458</v>
      </c>
      <c r="D46" s="129">
        <f t="shared" si="13"/>
        <v>21.548748921484037</v>
      </c>
      <c r="E46" s="129">
        <f t="shared" si="13"/>
        <v>16.501294219154442</v>
      </c>
      <c r="F46" s="129">
        <f t="shared" si="13"/>
        <v>29.141501294219154</v>
      </c>
      <c r="G46" s="129">
        <f t="shared" si="13"/>
        <v>25.625539257981018</v>
      </c>
    </row>
    <row r="47" spans="1:7" ht="14.5" customHeight="1">
      <c r="A47" s="18" t="s">
        <v>43</v>
      </c>
      <c r="B47" s="20">
        <f>B40*100/$B40</f>
        <v>100</v>
      </c>
      <c r="C47" s="130" t="s">
        <v>70</v>
      </c>
      <c r="D47" s="130" t="s">
        <v>70</v>
      </c>
      <c r="E47" s="106">
        <f t="shared" ref="E47:G51" si="14">E40*100/$B40</f>
        <v>18.421052631578949</v>
      </c>
      <c r="F47" s="106">
        <f t="shared" si="14"/>
        <v>39.80263157894737</v>
      </c>
      <c r="G47" s="106">
        <f t="shared" si="14"/>
        <v>30.263157894736842</v>
      </c>
    </row>
    <row r="48" spans="1:7" ht="14.5" customHeight="1">
      <c r="A48" s="109" t="s">
        <v>27</v>
      </c>
      <c r="B48" s="11">
        <f>B41*100/$B41</f>
        <v>100</v>
      </c>
      <c r="C48" s="11" t="s">
        <v>70</v>
      </c>
      <c r="D48" s="17" t="s">
        <v>70</v>
      </c>
      <c r="E48" s="62">
        <f t="shared" si="14"/>
        <v>16.087751371115175</v>
      </c>
      <c r="F48" s="62">
        <f t="shared" si="14"/>
        <v>32.065813528336378</v>
      </c>
      <c r="G48" s="62">
        <f t="shared" si="14"/>
        <v>26.983546617915906</v>
      </c>
    </row>
    <row r="49" spans="1:7" ht="14.5" customHeight="1">
      <c r="A49" s="18" t="s">
        <v>45</v>
      </c>
      <c r="B49" s="20">
        <f>B42*100/$B42</f>
        <v>100</v>
      </c>
      <c r="C49" s="20" t="s">
        <v>70</v>
      </c>
      <c r="D49" s="19" t="s">
        <v>70</v>
      </c>
      <c r="E49" s="106">
        <f t="shared" si="14"/>
        <v>17.997293640054128</v>
      </c>
      <c r="F49" s="106">
        <f t="shared" si="14"/>
        <v>19.485791610284167</v>
      </c>
      <c r="G49" s="106">
        <f t="shared" si="14"/>
        <v>21.515561569688767</v>
      </c>
    </row>
    <row r="50" spans="1:7" ht="14.5" customHeight="1">
      <c r="A50" s="109" t="s">
        <v>46</v>
      </c>
      <c r="B50" s="11">
        <f>B43*100/$B43</f>
        <v>100</v>
      </c>
      <c r="C50" s="11" t="s">
        <v>70</v>
      </c>
      <c r="D50" s="17" t="s">
        <v>70</v>
      </c>
      <c r="E50" s="62">
        <f t="shared" si="14"/>
        <v>19.886363636363637</v>
      </c>
      <c r="F50" s="62">
        <f t="shared" si="14"/>
        <v>33.522727272727273</v>
      </c>
      <c r="G50" s="62">
        <f t="shared" si="14"/>
        <v>12.5</v>
      </c>
    </row>
    <row r="51" spans="1:7" ht="14.5" customHeight="1">
      <c r="A51" s="18" t="s">
        <v>29</v>
      </c>
      <c r="B51" s="20">
        <f>B44*100/$B44</f>
        <v>100</v>
      </c>
      <c r="C51" s="20" t="s">
        <v>70</v>
      </c>
      <c r="D51" s="19" t="s">
        <v>70</v>
      </c>
      <c r="E51" s="106">
        <f t="shared" si="14"/>
        <v>14.809384164222873</v>
      </c>
      <c r="F51" s="106">
        <f t="shared" si="14"/>
        <v>21.994134897360702</v>
      </c>
      <c r="G51" s="106">
        <f t="shared" si="14"/>
        <v>25.953079178885631</v>
      </c>
    </row>
    <row r="52" spans="1:7" ht="17.149999999999999" customHeight="1">
      <c r="A52" s="245" t="s">
        <v>52</v>
      </c>
      <c r="B52" s="245"/>
      <c r="C52" s="245"/>
      <c r="D52" s="245"/>
      <c r="E52" s="245"/>
      <c r="F52" s="245"/>
      <c r="G52" s="245"/>
    </row>
    <row r="53" spans="1:7" ht="14.5" customHeight="1">
      <c r="A53" s="244" t="s">
        <v>143</v>
      </c>
      <c r="B53" s="244"/>
      <c r="C53" s="244"/>
      <c r="D53" s="244"/>
      <c r="E53" s="244"/>
      <c r="F53" s="244"/>
      <c r="G53" s="244"/>
    </row>
    <row r="54" spans="1:7" ht="14.5" customHeight="1">
      <c r="A54" s="244"/>
      <c r="B54" s="244"/>
      <c r="C54" s="244"/>
      <c r="D54" s="244"/>
      <c r="E54" s="244"/>
      <c r="F54" s="244"/>
      <c r="G54" s="244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2" sqref="H12"/>
    </sheetView>
  </sheetViews>
  <sheetFormatPr baseColWidth="10" defaultColWidth="10.81640625" defaultRowHeight="14.5" customHeight="1"/>
  <cols>
    <col min="1" max="1" width="25.453125" style="108" customWidth="1"/>
    <col min="2" max="16384" width="10.81640625" style="108"/>
  </cols>
  <sheetData>
    <row r="1" spans="1:17" s="102" customFormat="1" ht="20.149999999999999" customHeight="1">
      <c r="A1" s="91" t="s">
        <v>0</v>
      </c>
    </row>
    <row r="2" spans="1:17" ht="14.5" customHeight="1">
      <c r="A2" s="107"/>
    </row>
    <row r="3" spans="1:17" ht="14.5" customHeight="1">
      <c r="A3" s="95" t="s">
        <v>113</v>
      </c>
    </row>
    <row r="4" spans="1:17" s="94" customFormat="1" ht="14.5" customHeight="1" thickBot="1"/>
    <row r="5" spans="1:17" s="103" customFormat="1" ht="18" customHeight="1" thickBot="1">
      <c r="A5" s="290" t="s">
        <v>74</v>
      </c>
      <c r="B5" s="291" t="s">
        <v>20</v>
      </c>
      <c r="C5" s="292" t="s">
        <v>50</v>
      </c>
      <c r="D5" s="293"/>
      <c r="E5" s="293"/>
      <c r="F5" s="294"/>
    </row>
    <row r="6" spans="1:17" s="103" customFormat="1" ht="18" customHeight="1">
      <c r="A6" s="290"/>
      <c r="B6" s="289"/>
      <c r="C6" s="289" t="s">
        <v>23</v>
      </c>
      <c r="D6" s="289"/>
      <c r="E6" s="289" t="s">
        <v>24</v>
      </c>
      <c r="F6" s="289"/>
    </row>
    <row r="7" spans="1:17" s="63" customFormat="1" ht="14.5" customHeight="1">
      <c r="A7" s="298"/>
      <c r="B7" s="295" t="s">
        <v>1</v>
      </c>
      <c r="C7" s="295"/>
      <c r="D7" s="223" t="s">
        <v>2</v>
      </c>
      <c r="E7" s="223" t="s">
        <v>1</v>
      </c>
      <c r="F7" s="223" t="s">
        <v>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s="103" customFormat="1" ht="14.5" customHeight="1">
      <c r="A8" s="298"/>
      <c r="B8" s="296">
        <v>2011</v>
      </c>
      <c r="C8" s="296"/>
      <c r="D8" s="296"/>
      <c r="E8" s="296"/>
      <c r="F8" s="296"/>
    </row>
    <row r="9" spans="1:17" s="94" customFormat="1" ht="14.5" customHeight="1" thickBot="1">
      <c r="A9" s="200" t="s">
        <v>20</v>
      </c>
      <c r="B9" s="189">
        <v>439398</v>
      </c>
      <c r="C9" s="189">
        <v>16817</v>
      </c>
      <c r="D9" s="220">
        <v>3.8272818720158033</v>
      </c>
      <c r="E9" s="189">
        <v>422581</v>
      </c>
      <c r="F9" s="220">
        <v>96.172718127984197</v>
      </c>
    </row>
    <row r="10" spans="1:17" s="94" customFormat="1" ht="14.5" customHeight="1" thickBot="1">
      <c r="A10" s="18" t="s">
        <v>21</v>
      </c>
      <c r="B10" s="26">
        <v>147981</v>
      </c>
      <c r="C10" s="26">
        <v>4411</v>
      </c>
      <c r="D10" s="50">
        <v>2.9807880741446535</v>
      </c>
      <c r="E10" s="26">
        <v>143570</v>
      </c>
      <c r="F10" s="50">
        <v>97.019211925855345</v>
      </c>
    </row>
    <row r="11" spans="1:17" s="94" customFormat="1" ht="14.5" customHeight="1" thickBot="1">
      <c r="A11" s="109" t="s">
        <v>75</v>
      </c>
      <c r="B11" s="27">
        <v>71821</v>
      </c>
      <c r="C11" s="27">
        <v>2531</v>
      </c>
      <c r="D11" s="49">
        <v>3.524038930117932</v>
      </c>
      <c r="E11" s="27">
        <v>69290</v>
      </c>
      <c r="F11" s="49">
        <v>96.475961069882061</v>
      </c>
    </row>
    <row r="12" spans="1:17" s="94" customFormat="1" ht="14.5" customHeight="1" thickBot="1">
      <c r="A12" s="18" t="s">
        <v>118</v>
      </c>
      <c r="B12" s="26">
        <v>81463</v>
      </c>
      <c r="C12" s="26">
        <v>1715</v>
      </c>
      <c r="D12" s="50">
        <v>2.1052502363035979</v>
      </c>
      <c r="E12" s="26">
        <v>79748</v>
      </c>
      <c r="F12" s="50">
        <v>97.894749763696396</v>
      </c>
    </row>
    <row r="13" spans="1:17" s="94" customFormat="1" ht="14.5" customHeight="1" thickBot="1">
      <c r="A13" s="109" t="s">
        <v>54</v>
      </c>
      <c r="B13" s="27">
        <v>22142</v>
      </c>
      <c r="C13" s="27">
        <v>932</v>
      </c>
      <c r="D13" s="49">
        <v>4.209195194652696</v>
      </c>
      <c r="E13" s="27">
        <v>21210</v>
      </c>
      <c r="F13" s="49">
        <v>95.790804805347307</v>
      </c>
    </row>
    <row r="14" spans="1:17" s="94" customFormat="1" ht="14.5" customHeight="1" thickBot="1">
      <c r="A14" s="18" t="s">
        <v>119</v>
      </c>
      <c r="B14" s="26">
        <v>43890</v>
      </c>
      <c r="C14" s="26">
        <v>2538</v>
      </c>
      <c r="D14" s="50">
        <v>5.7826384142173612</v>
      </c>
      <c r="E14" s="26">
        <v>41352</v>
      </c>
      <c r="F14" s="50">
        <v>94.217361585782641</v>
      </c>
    </row>
    <row r="15" spans="1:17" ht="14.5" customHeight="1" thickBot="1">
      <c r="A15" s="117" t="s">
        <v>55</v>
      </c>
      <c r="B15" s="118">
        <v>12414</v>
      </c>
      <c r="C15" s="118">
        <v>407</v>
      </c>
      <c r="D15" s="119">
        <v>3.2785564685033028</v>
      </c>
      <c r="E15" s="118">
        <v>12007</v>
      </c>
      <c r="F15" s="119">
        <v>96.721443531496703</v>
      </c>
    </row>
    <row r="16" spans="1:17" ht="14.5" customHeight="1" thickBot="1">
      <c r="A16" s="100" t="s">
        <v>22</v>
      </c>
      <c r="B16" s="26">
        <v>59687</v>
      </c>
      <c r="C16" s="26">
        <v>4283</v>
      </c>
      <c r="D16" s="50">
        <v>7.1757669174192031</v>
      </c>
      <c r="E16" s="26">
        <v>55404</v>
      </c>
      <c r="F16" s="50">
        <v>92.82423308258079</v>
      </c>
    </row>
    <row r="17" spans="1:6" ht="14.5" customHeight="1" thickBot="1">
      <c r="A17" s="123"/>
      <c r="B17" s="297">
        <v>2015</v>
      </c>
      <c r="C17" s="297"/>
      <c r="D17" s="297"/>
      <c r="E17" s="297"/>
      <c r="F17" s="297"/>
    </row>
    <row r="18" spans="1:6" ht="14.5" customHeight="1" thickBot="1">
      <c r="A18" s="99" t="s">
        <v>20</v>
      </c>
      <c r="B18" s="27">
        <v>549913</v>
      </c>
      <c r="C18" s="27">
        <v>28452</v>
      </c>
      <c r="D18" s="49">
        <v>5.1739093274754371</v>
      </c>
      <c r="E18" s="27">
        <v>521461</v>
      </c>
      <c r="F18" s="49">
        <v>94.826090672524558</v>
      </c>
    </row>
    <row r="19" spans="1:6" ht="14.5" customHeight="1" thickBot="1">
      <c r="A19" s="120" t="s">
        <v>21</v>
      </c>
      <c r="B19" s="121">
        <v>187413</v>
      </c>
      <c r="C19" s="121">
        <v>8126</v>
      </c>
      <c r="D19" s="122">
        <v>4.3358785142973009</v>
      </c>
      <c r="E19" s="121">
        <v>179287</v>
      </c>
      <c r="F19" s="122">
        <v>95.664121485702694</v>
      </c>
    </row>
    <row r="20" spans="1:6" ht="14.5" customHeight="1" thickBot="1">
      <c r="A20" s="109" t="s">
        <v>75</v>
      </c>
      <c r="B20" s="27">
        <v>86351</v>
      </c>
      <c r="C20" s="27">
        <v>4053</v>
      </c>
      <c r="D20" s="49">
        <v>4.6936341212029973</v>
      </c>
      <c r="E20" s="27">
        <v>82298</v>
      </c>
      <c r="F20" s="49">
        <v>95.30636587879701</v>
      </c>
    </row>
    <row r="21" spans="1:6" ht="14.5" customHeight="1" thickBot="1">
      <c r="A21" s="18" t="s">
        <v>118</v>
      </c>
      <c r="B21" s="26">
        <v>98384</v>
      </c>
      <c r="C21" s="26">
        <v>2998</v>
      </c>
      <c r="D21" s="50">
        <v>3.0472434542201983</v>
      </c>
      <c r="E21" s="26">
        <v>95386</v>
      </c>
      <c r="F21" s="50">
        <v>96.952756545779806</v>
      </c>
    </row>
    <row r="22" spans="1:6" ht="14.5" customHeight="1" thickBot="1">
      <c r="A22" s="109" t="s">
        <v>54</v>
      </c>
      <c r="B22" s="27">
        <v>28025</v>
      </c>
      <c r="C22" s="27">
        <v>1564</v>
      </c>
      <c r="D22" s="49">
        <v>5.5807314897413027</v>
      </c>
      <c r="E22" s="27">
        <v>26461</v>
      </c>
      <c r="F22" s="49">
        <v>94.419268510258703</v>
      </c>
    </row>
    <row r="23" spans="1:6" ht="14.5" customHeight="1" thickBot="1">
      <c r="A23" s="18" t="s">
        <v>119</v>
      </c>
      <c r="B23" s="26">
        <v>53169</v>
      </c>
      <c r="C23" s="26">
        <v>3962</v>
      </c>
      <c r="D23" s="50">
        <v>7.4517105832345916</v>
      </c>
      <c r="E23" s="26">
        <v>49207</v>
      </c>
      <c r="F23" s="50">
        <v>92.548289416765414</v>
      </c>
    </row>
    <row r="24" spans="1:6" ht="14.5" customHeight="1" thickBot="1">
      <c r="A24" s="109" t="s">
        <v>55</v>
      </c>
      <c r="B24" s="27">
        <v>15944</v>
      </c>
      <c r="C24" s="27">
        <v>730</v>
      </c>
      <c r="D24" s="49">
        <v>4.5785248369292519</v>
      </c>
      <c r="E24" s="27">
        <v>15214</v>
      </c>
      <c r="F24" s="49">
        <v>95.421475163070753</v>
      </c>
    </row>
    <row r="25" spans="1:6" ht="14.5" customHeight="1">
      <c r="A25" s="111" t="s">
        <v>22</v>
      </c>
      <c r="B25" s="112">
        <v>80627</v>
      </c>
      <c r="C25" s="112">
        <v>7019</v>
      </c>
      <c r="D25" s="113">
        <v>8.705520483212819</v>
      </c>
      <c r="E25" s="112">
        <v>73608</v>
      </c>
      <c r="F25" s="113">
        <v>91.294479516787177</v>
      </c>
    </row>
    <row r="26" spans="1:6" ht="14.5" customHeight="1">
      <c r="A26" s="221"/>
      <c r="B26" s="296" t="s">
        <v>42</v>
      </c>
      <c r="C26" s="296"/>
      <c r="D26" s="296"/>
      <c r="E26" s="296"/>
      <c r="F26" s="296"/>
    </row>
    <row r="27" spans="1:6" ht="28" customHeight="1">
      <c r="A27" s="221"/>
      <c r="B27" s="295" t="s">
        <v>1</v>
      </c>
      <c r="C27" s="295"/>
      <c r="D27" s="222" t="s">
        <v>258</v>
      </c>
      <c r="E27" s="223" t="s">
        <v>1</v>
      </c>
      <c r="F27" s="222" t="s">
        <v>258</v>
      </c>
    </row>
    <row r="28" spans="1:6" ht="14.5" customHeight="1" thickBot="1">
      <c r="A28" s="114" t="s">
        <v>20</v>
      </c>
      <c r="B28" s="115">
        <v>110515</v>
      </c>
      <c r="C28" s="115">
        <v>11635</v>
      </c>
      <c r="D28" s="116">
        <v>1.3466274554596338</v>
      </c>
      <c r="E28" s="115">
        <v>98880</v>
      </c>
      <c r="F28" s="116">
        <v>-1.3466274554596396</v>
      </c>
    </row>
    <row r="29" spans="1:6" ht="14.5" customHeight="1" thickBot="1">
      <c r="A29" s="18" t="s">
        <v>21</v>
      </c>
      <c r="B29" s="59">
        <v>39432</v>
      </c>
      <c r="C29" s="59">
        <v>3715</v>
      </c>
      <c r="D29" s="61">
        <v>1.3550904401526473</v>
      </c>
      <c r="E29" s="59">
        <v>35717</v>
      </c>
      <c r="F29" s="61">
        <v>-1.3550904401526509</v>
      </c>
    </row>
    <row r="30" spans="1:6" ht="14.5" customHeight="1" thickBot="1">
      <c r="A30" s="109" t="s">
        <v>75</v>
      </c>
      <c r="B30" s="58">
        <v>14530</v>
      </c>
      <c r="C30" s="58">
        <v>1522</v>
      </c>
      <c r="D30" s="60">
        <v>1.1695951910850653</v>
      </c>
      <c r="E30" s="58">
        <v>13008</v>
      </c>
      <c r="F30" s="60">
        <v>-1.1695951910850511</v>
      </c>
    </row>
    <row r="31" spans="1:6" ht="14.5" customHeight="1" thickBot="1">
      <c r="A31" s="18" t="s">
        <v>118</v>
      </c>
      <c r="B31" s="59">
        <v>16921</v>
      </c>
      <c r="C31" s="59">
        <v>1283</v>
      </c>
      <c r="D31" s="61">
        <v>0.9419932179166004</v>
      </c>
      <c r="E31" s="59">
        <v>15638</v>
      </c>
      <c r="F31" s="61">
        <v>-0.94199321791658974</v>
      </c>
    </row>
    <row r="32" spans="1:6" ht="14.5" customHeight="1" thickBot="1">
      <c r="A32" s="109" t="s">
        <v>54</v>
      </c>
      <c r="B32" s="58">
        <v>5883</v>
      </c>
      <c r="C32" s="58">
        <v>632</v>
      </c>
      <c r="D32" s="60">
        <v>1.3715362950886067</v>
      </c>
      <c r="E32" s="58">
        <v>5251</v>
      </c>
      <c r="F32" s="60">
        <v>-1.3715362950886032</v>
      </c>
    </row>
    <row r="33" spans="1:7" ht="14.5" customHeight="1" thickBot="1">
      <c r="A33" s="18" t="s">
        <v>119</v>
      </c>
      <c r="B33" s="59">
        <v>9279</v>
      </c>
      <c r="C33" s="59">
        <v>1424</v>
      </c>
      <c r="D33" s="61">
        <v>1.6690721690172303</v>
      </c>
      <c r="E33" s="59">
        <v>7855</v>
      </c>
      <c r="F33" s="61">
        <v>-1.6690721690172268</v>
      </c>
    </row>
    <row r="34" spans="1:7" ht="14.5" customHeight="1" thickBot="1">
      <c r="A34" s="109" t="s">
        <v>55</v>
      </c>
      <c r="B34" s="58">
        <v>3530</v>
      </c>
      <c r="C34" s="58">
        <v>323</v>
      </c>
      <c r="D34" s="60">
        <v>1.2999683684259491</v>
      </c>
      <c r="E34" s="58">
        <v>3207</v>
      </c>
      <c r="F34" s="60">
        <v>-1.2999683684259509</v>
      </c>
    </row>
    <row r="35" spans="1:7" ht="14.5" customHeight="1" thickBot="1">
      <c r="A35" s="18" t="s">
        <v>22</v>
      </c>
      <c r="B35" s="59">
        <v>20940</v>
      </c>
      <c r="C35" s="59">
        <v>2736</v>
      </c>
      <c r="D35" s="61">
        <v>1.5297535657936159</v>
      </c>
      <c r="E35" s="59">
        <v>18204</v>
      </c>
      <c r="F35" s="61">
        <v>-1.5297535657936123</v>
      </c>
    </row>
    <row r="36" spans="1:7" ht="14.5" customHeight="1">
      <c r="A36" s="262" t="s">
        <v>144</v>
      </c>
      <c r="B36" s="262"/>
      <c r="C36" s="262"/>
      <c r="D36" s="262"/>
      <c r="E36" s="262"/>
      <c r="F36" s="262"/>
      <c r="G36" s="152"/>
    </row>
    <row r="37" spans="1:7" ht="14.5" customHeight="1">
      <c r="A37" s="262"/>
      <c r="B37" s="262"/>
      <c r="C37" s="262"/>
      <c r="D37" s="262"/>
      <c r="E37" s="262"/>
      <c r="F37" s="262"/>
    </row>
  </sheetData>
  <mergeCells count="12">
    <mergeCell ref="A36:F37"/>
    <mergeCell ref="B27:C27"/>
    <mergeCell ref="B26:F26"/>
    <mergeCell ref="B17:F17"/>
    <mergeCell ref="B7:C7"/>
    <mergeCell ref="B8:F8"/>
    <mergeCell ref="A7:A8"/>
    <mergeCell ref="C6:D6"/>
    <mergeCell ref="E6:F6"/>
    <mergeCell ref="A5:A6"/>
    <mergeCell ref="B5:B6"/>
    <mergeCell ref="C5:F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selection activeCell="Q5" sqref="A5:XFD9"/>
    </sheetView>
  </sheetViews>
  <sheetFormatPr baseColWidth="10" defaultColWidth="10.81640625" defaultRowHeight="14.5" customHeight="1"/>
  <cols>
    <col min="1" max="1" width="20.1796875" style="108" customWidth="1"/>
    <col min="2" max="16384" width="10.81640625" style="108"/>
  </cols>
  <sheetData>
    <row r="1" spans="1:22" s="102" customFormat="1" ht="20.149999999999999" customHeight="1">
      <c r="A1" s="91" t="s">
        <v>0</v>
      </c>
    </row>
    <row r="2" spans="1:22" ht="14.5" customHeight="1">
      <c r="A2" s="107"/>
    </row>
    <row r="3" spans="1:22" ht="14.5" customHeight="1">
      <c r="A3" s="95" t="s">
        <v>114</v>
      </c>
    </row>
    <row r="4" spans="1:22" s="94" customFormat="1" ht="14.5" customHeight="1" thickBot="1"/>
    <row r="5" spans="1:22" s="225" customFormat="1" ht="20" customHeight="1" thickBot="1">
      <c r="A5" s="303" t="s">
        <v>163</v>
      </c>
      <c r="B5" s="291">
        <v>2011</v>
      </c>
      <c r="C5" s="291"/>
      <c r="D5" s="291"/>
      <c r="E5" s="291"/>
      <c r="F5" s="291"/>
      <c r="G5" s="291">
        <v>2015</v>
      </c>
      <c r="H5" s="291"/>
      <c r="I5" s="291"/>
      <c r="J5" s="291"/>
      <c r="K5" s="291"/>
      <c r="L5" s="291" t="s">
        <v>42</v>
      </c>
      <c r="M5" s="291"/>
      <c r="N5" s="291"/>
      <c r="O5" s="291"/>
      <c r="P5" s="291"/>
    </row>
    <row r="6" spans="1:22" s="225" customFormat="1" ht="20" customHeight="1" thickBot="1">
      <c r="A6" s="304"/>
      <c r="B6" s="291" t="s">
        <v>20</v>
      </c>
      <c r="C6" s="291" t="s">
        <v>50</v>
      </c>
      <c r="D6" s="291"/>
      <c r="E6" s="291"/>
      <c r="F6" s="291"/>
      <c r="G6" s="291" t="s">
        <v>20</v>
      </c>
      <c r="H6" s="291" t="s">
        <v>50</v>
      </c>
      <c r="I6" s="291"/>
      <c r="J6" s="291"/>
      <c r="K6" s="291"/>
      <c r="L6" s="291" t="s">
        <v>20</v>
      </c>
      <c r="M6" s="291" t="s">
        <v>50</v>
      </c>
      <c r="N6" s="291"/>
      <c r="O6" s="291"/>
      <c r="P6" s="291"/>
    </row>
    <row r="7" spans="1:22" s="225" customFormat="1" ht="20" customHeight="1">
      <c r="A7" s="304"/>
      <c r="B7" s="289"/>
      <c r="C7" s="289" t="s">
        <v>23</v>
      </c>
      <c r="D7" s="289"/>
      <c r="E7" s="289" t="s">
        <v>24</v>
      </c>
      <c r="F7" s="289"/>
      <c r="G7" s="289"/>
      <c r="H7" s="289" t="s">
        <v>23</v>
      </c>
      <c r="I7" s="289"/>
      <c r="J7" s="289" t="s">
        <v>24</v>
      </c>
      <c r="K7" s="289"/>
      <c r="L7" s="289"/>
      <c r="M7" s="289" t="s">
        <v>23</v>
      </c>
      <c r="N7" s="289"/>
      <c r="O7" s="289" t="s">
        <v>24</v>
      </c>
      <c r="P7" s="289"/>
      <c r="Q7" s="96"/>
      <c r="R7" s="96"/>
      <c r="S7" s="96"/>
      <c r="T7" s="96"/>
      <c r="U7" s="96"/>
      <c r="V7" s="96"/>
    </row>
    <row r="8" spans="1:22" s="63" customFormat="1" ht="27" customHeight="1">
      <c r="A8" s="301"/>
      <c r="B8" s="300" t="s">
        <v>1</v>
      </c>
      <c r="C8" s="300"/>
      <c r="D8" s="224" t="s">
        <v>82</v>
      </c>
      <c r="E8" s="224" t="s">
        <v>1</v>
      </c>
      <c r="F8" s="224" t="s">
        <v>82</v>
      </c>
      <c r="G8" s="300" t="s">
        <v>1</v>
      </c>
      <c r="H8" s="300"/>
      <c r="I8" s="224" t="s">
        <v>82</v>
      </c>
      <c r="J8" s="224" t="s">
        <v>1</v>
      </c>
      <c r="K8" s="224" t="s">
        <v>82</v>
      </c>
      <c r="L8" s="300" t="s">
        <v>1</v>
      </c>
      <c r="M8" s="300"/>
      <c r="N8" s="224" t="s">
        <v>258</v>
      </c>
      <c r="O8" s="224" t="s">
        <v>1</v>
      </c>
      <c r="P8" s="224" t="s">
        <v>258</v>
      </c>
      <c r="Q8" s="94"/>
      <c r="R8" s="94"/>
      <c r="S8" s="94"/>
      <c r="T8" s="94"/>
      <c r="U8" s="94"/>
      <c r="V8" s="94"/>
    </row>
    <row r="9" spans="1:22" s="103" customFormat="1" ht="14.5" customHeight="1">
      <c r="A9" s="301"/>
      <c r="B9" s="296" t="s">
        <v>20</v>
      </c>
      <c r="C9" s="296"/>
      <c r="D9" s="296"/>
      <c r="E9" s="296"/>
      <c r="F9" s="296"/>
      <c r="G9" s="296" t="s">
        <v>20</v>
      </c>
      <c r="H9" s="296"/>
      <c r="I9" s="296"/>
      <c r="J9" s="296"/>
      <c r="K9" s="296"/>
      <c r="L9" s="296" t="s">
        <v>20</v>
      </c>
      <c r="M9" s="296"/>
      <c r="N9" s="296"/>
      <c r="O9" s="296"/>
      <c r="P9" s="296"/>
      <c r="Q9" s="94"/>
      <c r="R9" s="94"/>
      <c r="S9" s="94"/>
      <c r="T9" s="94"/>
      <c r="U9" s="94"/>
      <c r="V9" s="94"/>
    </row>
    <row r="10" spans="1:22" s="94" customFormat="1" ht="14.5" customHeight="1" thickBot="1">
      <c r="A10" s="191" t="s">
        <v>20</v>
      </c>
      <c r="B10" s="189">
        <f>B21+B32+B43+B54+B65+B76+B87</f>
        <v>439398</v>
      </c>
      <c r="C10" s="189">
        <f>C21+C32+C43+C54+C65+C76+C87</f>
        <v>16817</v>
      </c>
      <c r="D10" s="220">
        <f>C10*100/B10</f>
        <v>3.8272818720158033</v>
      </c>
      <c r="E10" s="189">
        <f>E21+E32+E43+E54+E65+E76+E87</f>
        <v>422581</v>
      </c>
      <c r="F10" s="220">
        <f>E10*100/B10</f>
        <v>96.172718127984197</v>
      </c>
      <c r="G10" s="189">
        <f>G21+G32+G43+G54+G65+G76+G87</f>
        <v>549913</v>
      </c>
      <c r="H10" s="189">
        <f>H21+H32+H43+H54+H65+H76+H87</f>
        <v>28452</v>
      </c>
      <c r="I10" s="220">
        <f>H10*100/G10</f>
        <v>5.1739093274754371</v>
      </c>
      <c r="J10" s="189">
        <f>J21+J32+J43+J54+J65+J76+J87</f>
        <v>521461</v>
      </c>
      <c r="K10" s="220">
        <f>J10*100/G10</f>
        <v>94.826090672524558</v>
      </c>
      <c r="L10" s="115">
        <f>G10-B10</f>
        <v>110515</v>
      </c>
      <c r="M10" s="115">
        <f>H10-C10</f>
        <v>11635</v>
      </c>
      <c r="N10" s="116">
        <f>I10-D10</f>
        <v>1.3466274554596338</v>
      </c>
      <c r="O10" s="115">
        <f>J10-E10</f>
        <v>98880</v>
      </c>
      <c r="P10" s="116">
        <f>K10-F10</f>
        <v>-1.3466274554596396</v>
      </c>
    </row>
    <row r="11" spans="1:22" s="94" customFormat="1" ht="14.5" customHeight="1" thickBot="1">
      <c r="A11" s="100" t="s">
        <v>189</v>
      </c>
      <c r="B11" s="26">
        <f t="shared" ref="B11:C19" si="0">B22+B33+B44+B55+B66+B77+B88</f>
        <v>10128</v>
      </c>
      <c r="C11" s="26">
        <f t="shared" si="0"/>
        <v>1447</v>
      </c>
      <c r="D11" s="50">
        <f t="shared" ref="D11:D14" si="1">C11*100/B11</f>
        <v>14.287124802527646</v>
      </c>
      <c r="E11" s="26">
        <f t="shared" ref="E11" si="2">E22+E33+E44+E55+E66+E77+E88</f>
        <v>8681</v>
      </c>
      <c r="F11" s="50">
        <f t="shared" ref="F11:F14" si="3">E11*100/B11</f>
        <v>85.712875197472357</v>
      </c>
      <c r="G11" s="26">
        <f t="shared" ref="G11:H11" si="4">G22+G33+G44+G55+G66+G77+G88</f>
        <v>15027</v>
      </c>
      <c r="H11" s="26">
        <f t="shared" si="4"/>
        <v>2483</v>
      </c>
      <c r="I11" s="50">
        <f t="shared" ref="I11:I14" si="5">H11*100/G11</f>
        <v>16.523590869767752</v>
      </c>
      <c r="J11" s="26">
        <f t="shared" ref="J11:J19" si="6">J22+J33+J44+J55+J66+J77+J88</f>
        <v>12544</v>
      </c>
      <c r="K11" s="50">
        <f t="shared" ref="K11:K14" si="7">J11*100/G11</f>
        <v>83.476409130232256</v>
      </c>
      <c r="L11" s="59">
        <f t="shared" ref="L11:L14" si="8">G11-B11</f>
        <v>4899</v>
      </c>
      <c r="M11" s="59">
        <f t="shared" ref="M11:M14" si="9">H11-C11</f>
        <v>1036</v>
      </c>
      <c r="N11" s="61">
        <f t="shared" ref="N11:N14" si="10">I11-D11</f>
        <v>2.2364660672401051</v>
      </c>
      <c r="O11" s="59">
        <f t="shared" ref="O11:O14" si="11">J11-E11</f>
        <v>3863</v>
      </c>
      <c r="P11" s="61">
        <f t="shared" ref="P11:P14" si="12">K11-F11</f>
        <v>-2.2364660672401016</v>
      </c>
    </row>
    <row r="12" spans="1:22" s="94" customFormat="1" ht="14.5" customHeight="1" thickBot="1">
      <c r="A12" s="101" t="s">
        <v>149</v>
      </c>
      <c r="B12" s="27">
        <f t="shared" si="0"/>
        <v>45180</v>
      </c>
      <c r="C12" s="27">
        <f t="shared" si="0"/>
        <v>3026</v>
      </c>
      <c r="D12" s="49">
        <f t="shared" si="1"/>
        <v>6.6976538291279324</v>
      </c>
      <c r="E12" s="27">
        <f t="shared" ref="E12" si="13">E23+E34+E45+E56+E67+E78+E89</f>
        <v>42154</v>
      </c>
      <c r="F12" s="49">
        <f t="shared" si="3"/>
        <v>93.30234617087207</v>
      </c>
      <c r="G12" s="27">
        <f t="shared" ref="G12:H12" si="14">G23+G34+G45+G56+G67+G78+G89</f>
        <v>53841</v>
      </c>
      <c r="H12" s="27">
        <f t="shared" si="14"/>
        <v>4309</v>
      </c>
      <c r="I12" s="49">
        <f t="shared" si="5"/>
        <v>8.0031945914823268</v>
      </c>
      <c r="J12" s="27">
        <f t="shared" si="6"/>
        <v>49532</v>
      </c>
      <c r="K12" s="49">
        <f t="shared" si="7"/>
        <v>91.996805408517673</v>
      </c>
      <c r="L12" s="58">
        <f t="shared" si="8"/>
        <v>8661</v>
      </c>
      <c r="M12" s="58">
        <f t="shared" si="9"/>
        <v>1283</v>
      </c>
      <c r="N12" s="60">
        <f t="shared" si="10"/>
        <v>1.3055407623543944</v>
      </c>
      <c r="O12" s="58">
        <f t="shared" si="11"/>
        <v>7378</v>
      </c>
      <c r="P12" s="60">
        <f t="shared" si="12"/>
        <v>-1.3055407623543971</v>
      </c>
    </row>
    <row r="13" spans="1:22" s="94" customFormat="1" ht="14.5" customHeight="1" thickBot="1">
      <c r="A13" s="100" t="s">
        <v>150</v>
      </c>
      <c r="B13" s="26">
        <f t="shared" si="0"/>
        <v>50301</v>
      </c>
      <c r="C13" s="26">
        <f t="shared" si="0"/>
        <v>3032</v>
      </c>
      <c r="D13" s="50">
        <f t="shared" si="1"/>
        <v>6.0277131667362474</v>
      </c>
      <c r="E13" s="26">
        <f t="shared" ref="E13" si="15">E24+E35+E46+E57+E68+E79+E90</f>
        <v>47269</v>
      </c>
      <c r="F13" s="50">
        <f t="shared" si="3"/>
        <v>93.972286833263752</v>
      </c>
      <c r="G13" s="26">
        <f t="shared" ref="G13:H13" si="16">G24+G35+G46+G57+G68+G79+G90</f>
        <v>73823</v>
      </c>
      <c r="H13" s="26">
        <f t="shared" si="16"/>
        <v>6072</v>
      </c>
      <c r="I13" s="50">
        <f t="shared" si="5"/>
        <v>8.2250789049483224</v>
      </c>
      <c r="J13" s="26">
        <f t="shared" si="6"/>
        <v>67751</v>
      </c>
      <c r="K13" s="50">
        <f t="shared" si="7"/>
        <v>91.774921095051681</v>
      </c>
      <c r="L13" s="59">
        <f t="shared" si="8"/>
        <v>23522</v>
      </c>
      <c r="M13" s="59">
        <f t="shared" si="9"/>
        <v>3040</v>
      </c>
      <c r="N13" s="61">
        <f t="shared" si="10"/>
        <v>2.197365738212075</v>
      </c>
      <c r="O13" s="59">
        <f t="shared" si="11"/>
        <v>20482</v>
      </c>
      <c r="P13" s="61">
        <f t="shared" si="12"/>
        <v>-2.1973657382120706</v>
      </c>
    </row>
    <row r="14" spans="1:22" s="94" customFormat="1" ht="14.5" customHeight="1" thickBot="1">
      <c r="A14" s="101" t="s">
        <v>152</v>
      </c>
      <c r="B14" s="27">
        <f t="shared" si="0"/>
        <v>47378</v>
      </c>
      <c r="C14" s="27">
        <f t="shared" si="0"/>
        <v>2382</v>
      </c>
      <c r="D14" s="49">
        <f t="shared" si="1"/>
        <v>5.0276499641183667</v>
      </c>
      <c r="E14" s="27">
        <f t="shared" ref="E14" si="17">E25+E36+E47+E58+E69+E80+E91</f>
        <v>44996</v>
      </c>
      <c r="F14" s="49">
        <f t="shared" si="3"/>
        <v>94.972350035881632</v>
      </c>
      <c r="G14" s="27">
        <f t="shared" ref="G14:H14" si="18">G25+G36+G47+G58+G69+G80+G91</f>
        <v>58883</v>
      </c>
      <c r="H14" s="27">
        <f t="shared" si="18"/>
        <v>4681</v>
      </c>
      <c r="I14" s="49">
        <f t="shared" si="5"/>
        <v>7.9496628908173834</v>
      </c>
      <c r="J14" s="27">
        <f t="shared" si="6"/>
        <v>54202</v>
      </c>
      <c r="K14" s="49">
        <f t="shared" si="7"/>
        <v>92.050337109182621</v>
      </c>
      <c r="L14" s="58">
        <f t="shared" si="8"/>
        <v>11505</v>
      </c>
      <c r="M14" s="58">
        <f t="shared" si="9"/>
        <v>2299</v>
      </c>
      <c r="N14" s="60">
        <f t="shared" si="10"/>
        <v>2.9220129266990167</v>
      </c>
      <c r="O14" s="58">
        <f t="shared" si="11"/>
        <v>9206</v>
      </c>
      <c r="P14" s="60">
        <f t="shared" si="12"/>
        <v>-2.9220129266990114</v>
      </c>
    </row>
    <row r="15" spans="1:22" s="94" customFormat="1" ht="14.5" customHeight="1" thickBot="1">
      <c r="A15" s="100" t="s">
        <v>153</v>
      </c>
      <c r="B15" s="26">
        <f t="shared" si="0"/>
        <v>48514</v>
      </c>
      <c r="C15" s="26">
        <f t="shared" si="0"/>
        <v>1772</v>
      </c>
      <c r="D15" s="50">
        <f t="shared" ref="D15:D19" si="19">C15*100/B15</f>
        <v>3.6525539019664426</v>
      </c>
      <c r="E15" s="26">
        <f t="shared" ref="E15" si="20">E26+E37+E48+E59+E70+E81+E92</f>
        <v>46742</v>
      </c>
      <c r="F15" s="50">
        <f t="shared" ref="F15:F19" si="21">E15*100/B15</f>
        <v>96.347446098033558</v>
      </c>
      <c r="G15" s="26">
        <f t="shared" ref="G15:H15" si="22">G26+G37+G48+G59+G70+G81+G92</f>
        <v>61455</v>
      </c>
      <c r="H15" s="26">
        <f t="shared" si="22"/>
        <v>3234</v>
      </c>
      <c r="I15" s="50">
        <f t="shared" ref="I15:I19" si="23">H15*100/G15</f>
        <v>5.262387112521357</v>
      </c>
      <c r="J15" s="26">
        <f t="shared" si="6"/>
        <v>58221</v>
      </c>
      <c r="K15" s="50">
        <f t="shared" ref="K15:K19" si="24">J15*100/G15</f>
        <v>94.737612887478647</v>
      </c>
      <c r="L15" s="59">
        <f t="shared" ref="L15:P19" si="25">G15-B15</f>
        <v>12941</v>
      </c>
      <c r="M15" s="59">
        <f t="shared" si="25"/>
        <v>1462</v>
      </c>
      <c r="N15" s="61">
        <f t="shared" si="25"/>
        <v>1.6098332105549145</v>
      </c>
      <c r="O15" s="59">
        <f t="shared" si="25"/>
        <v>11479</v>
      </c>
      <c r="P15" s="61">
        <f t="shared" si="25"/>
        <v>-1.6098332105549105</v>
      </c>
    </row>
    <row r="16" spans="1:22" s="94" customFormat="1" ht="14.5" customHeight="1" thickBot="1">
      <c r="A16" s="101" t="s">
        <v>154</v>
      </c>
      <c r="B16" s="27">
        <f t="shared" si="0"/>
        <v>58971</v>
      </c>
      <c r="C16" s="27">
        <f t="shared" si="0"/>
        <v>1625</v>
      </c>
      <c r="D16" s="49">
        <f t="shared" si="19"/>
        <v>2.7555917315290568</v>
      </c>
      <c r="E16" s="27">
        <f t="shared" ref="E16" si="26">E27+E38+E49+E60+E71+E82+E93</f>
        <v>57346</v>
      </c>
      <c r="F16" s="49">
        <f t="shared" si="21"/>
        <v>97.244408268470949</v>
      </c>
      <c r="G16" s="27">
        <f t="shared" ref="G16:H16" si="27">G27+G38+G49+G60+G71+G82+G93</f>
        <v>62463</v>
      </c>
      <c r="H16" s="27">
        <f t="shared" si="27"/>
        <v>2404</v>
      </c>
      <c r="I16" s="49">
        <f t="shared" si="23"/>
        <v>3.8486784176232329</v>
      </c>
      <c r="J16" s="27">
        <f t="shared" si="6"/>
        <v>60059</v>
      </c>
      <c r="K16" s="49">
        <f t="shared" si="24"/>
        <v>96.151321582376767</v>
      </c>
      <c r="L16" s="58">
        <f t="shared" si="25"/>
        <v>3492</v>
      </c>
      <c r="M16" s="58">
        <f t="shared" si="25"/>
        <v>779</v>
      </c>
      <c r="N16" s="60">
        <f t="shared" si="25"/>
        <v>1.0930866860941761</v>
      </c>
      <c r="O16" s="58">
        <f t="shared" si="25"/>
        <v>2713</v>
      </c>
      <c r="P16" s="60">
        <f t="shared" si="25"/>
        <v>-1.0930866860941819</v>
      </c>
    </row>
    <row r="17" spans="1:16" s="94" customFormat="1" ht="14.5" customHeight="1" thickBot="1">
      <c r="A17" s="100" t="s">
        <v>155</v>
      </c>
      <c r="B17" s="26">
        <f t="shared" si="0"/>
        <v>64698</v>
      </c>
      <c r="C17" s="26">
        <f t="shared" si="0"/>
        <v>1496</v>
      </c>
      <c r="D17" s="50">
        <f t="shared" si="19"/>
        <v>2.3122816779498594</v>
      </c>
      <c r="E17" s="26">
        <f t="shared" ref="E17" si="28">E28+E39+E50+E61+E72+E83+E94</f>
        <v>63202</v>
      </c>
      <c r="F17" s="50">
        <f t="shared" si="21"/>
        <v>97.687718322050145</v>
      </c>
      <c r="G17" s="26">
        <f t="shared" ref="G17:H17" si="29">G28+G39+G50+G61+G72+G83+G94</f>
        <v>70028</v>
      </c>
      <c r="H17" s="26">
        <f t="shared" si="29"/>
        <v>1977</v>
      </c>
      <c r="I17" s="50">
        <f t="shared" si="23"/>
        <v>2.8231564517050325</v>
      </c>
      <c r="J17" s="26">
        <f t="shared" si="6"/>
        <v>68051</v>
      </c>
      <c r="K17" s="50">
        <f t="shared" si="24"/>
        <v>97.176843548294968</v>
      </c>
      <c r="L17" s="59">
        <f t="shared" si="25"/>
        <v>5330</v>
      </c>
      <c r="M17" s="59">
        <f t="shared" si="25"/>
        <v>481</v>
      </c>
      <c r="N17" s="61">
        <f t="shared" si="25"/>
        <v>0.51087477375517309</v>
      </c>
      <c r="O17" s="59">
        <f t="shared" si="25"/>
        <v>4849</v>
      </c>
      <c r="P17" s="61">
        <f t="shared" si="25"/>
        <v>-0.51087477375517665</v>
      </c>
    </row>
    <row r="18" spans="1:16" s="94" customFormat="1" ht="14.5" customHeight="1" thickBot="1">
      <c r="A18" s="101" t="s">
        <v>156</v>
      </c>
      <c r="B18" s="27">
        <f t="shared" si="0"/>
        <v>62647</v>
      </c>
      <c r="C18" s="27">
        <f t="shared" si="0"/>
        <v>1141</v>
      </c>
      <c r="D18" s="49">
        <f t="shared" si="19"/>
        <v>1.8213162641467269</v>
      </c>
      <c r="E18" s="27">
        <f t="shared" ref="E18" si="30">E29+E40+E51+E62+E73+E84+E95</f>
        <v>61506</v>
      </c>
      <c r="F18" s="49">
        <f t="shared" si="21"/>
        <v>98.178683735853269</v>
      </c>
      <c r="G18" s="27">
        <f t="shared" ref="G18:H18" si="31">G29+G40+G51+G62+G73+G84+G95</f>
        <v>67928</v>
      </c>
      <c r="H18" s="27">
        <f t="shared" si="31"/>
        <v>1666</v>
      </c>
      <c r="I18" s="49">
        <f t="shared" si="23"/>
        <v>2.4525968672712284</v>
      </c>
      <c r="J18" s="27">
        <f t="shared" si="6"/>
        <v>66262</v>
      </c>
      <c r="K18" s="49">
        <f t="shared" si="24"/>
        <v>97.547403132728775</v>
      </c>
      <c r="L18" s="58">
        <f t="shared" si="25"/>
        <v>5281</v>
      </c>
      <c r="M18" s="58">
        <f t="shared" si="25"/>
        <v>525</v>
      </c>
      <c r="N18" s="60">
        <f t="shared" si="25"/>
        <v>0.63128060312450152</v>
      </c>
      <c r="O18" s="58">
        <f t="shared" si="25"/>
        <v>4756</v>
      </c>
      <c r="P18" s="60">
        <f t="shared" si="25"/>
        <v>-0.63128060312449463</v>
      </c>
    </row>
    <row r="19" spans="1:16" s="94" customFormat="1" ht="14.5" customHeight="1" thickBot="1">
      <c r="A19" s="100" t="s">
        <v>73</v>
      </c>
      <c r="B19" s="26">
        <f t="shared" si="0"/>
        <v>51581</v>
      </c>
      <c r="C19" s="26">
        <f t="shared" si="0"/>
        <v>896</v>
      </c>
      <c r="D19" s="50">
        <f t="shared" si="19"/>
        <v>1.7370737286985518</v>
      </c>
      <c r="E19" s="26">
        <f t="shared" ref="E19" si="32">E30+E41+E52+E63+E74+E85+E96</f>
        <v>50685</v>
      </c>
      <c r="F19" s="50">
        <f t="shared" si="21"/>
        <v>98.262926271301453</v>
      </c>
      <c r="G19" s="26">
        <f t="shared" ref="G19:H19" si="33">G30+G41+G52+G63+G74+G85+G96</f>
        <v>86465</v>
      </c>
      <c r="H19" s="26">
        <f t="shared" si="33"/>
        <v>1626</v>
      </c>
      <c r="I19" s="50">
        <f t="shared" si="23"/>
        <v>1.8805296940958769</v>
      </c>
      <c r="J19" s="26">
        <f t="shared" si="6"/>
        <v>84839</v>
      </c>
      <c r="K19" s="50">
        <f t="shared" si="24"/>
        <v>98.119470305904116</v>
      </c>
      <c r="L19" s="59">
        <f t="shared" si="25"/>
        <v>34884</v>
      </c>
      <c r="M19" s="59">
        <f t="shared" si="25"/>
        <v>730</v>
      </c>
      <c r="N19" s="61">
        <f t="shared" si="25"/>
        <v>0.14345596539732508</v>
      </c>
      <c r="O19" s="59">
        <f t="shared" si="25"/>
        <v>34154</v>
      </c>
      <c r="P19" s="61">
        <f t="shared" si="25"/>
        <v>-0.14345596539733663</v>
      </c>
    </row>
    <row r="20" spans="1:16" s="103" customFormat="1" ht="14.5" customHeight="1" thickBot="1">
      <c r="A20" s="64"/>
      <c r="B20" s="299" t="s">
        <v>21</v>
      </c>
      <c r="C20" s="299"/>
      <c r="D20" s="299"/>
      <c r="E20" s="299"/>
      <c r="F20" s="299"/>
      <c r="G20" s="299" t="s">
        <v>21</v>
      </c>
      <c r="H20" s="299"/>
      <c r="I20" s="299"/>
      <c r="J20" s="299"/>
      <c r="K20" s="299"/>
      <c r="L20" s="299" t="s">
        <v>21</v>
      </c>
      <c r="M20" s="299"/>
      <c r="N20" s="299"/>
      <c r="O20" s="299"/>
      <c r="P20" s="299"/>
    </row>
    <row r="21" spans="1:16" s="94" customFormat="1" ht="14.5" customHeight="1" thickBot="1">
      <c r="A21" s="99" t="s">
        <v>20</v>
      </c>
      <c r="B21" s="27">
        <f>SUM(B22:B30)</f>
        <v>147981</v>
      </c>
      <c r="C21" s="27">
        <v>4411</v>
      </c>
      <c r="D21" s="49">
        <f>C21*100/B21</f>
        <v>2.9807880741446535</v>
      </c>
      <c r="E21" s="27">
        <v>143570</v>
      </c>
      <c r="F21" s="49">
        <f>E21*100/B21</f>
        <v>97.019211925855345</v>
      </c>
      <c r="G21" s="27">
        <f>SUM(G22:G30)</f>
        <v>187413</v>
      </c>
      <c r="H21" s="27">
        <v>8126</v>
      </c>
      <c r="I21" s="49">
        <f>H21*100/G21</f>
        <v>4.3358785142973009</v>
      </c>
      <c r="J21" s="27">
        <v>179287</v>
      </c>
      <c r="K21" s="49">
        <f>J21*100/G21</f>
        <v>95.664121485702694</v>
      </c>
      <c r="L21" s="58">
        <f>G21-B21</f>
        <v>39432</v>
      </c>
      <c r="M21" s="58">
        <f>H21-C21</f>
        <v>3715</v>
      </c>
      <c r="N21" s="60">
        <f>I21-D21</f>
        <v>1.3550904401526473</v>
      </c>
      <c r="O21" s="58">
        <f>J21-E21</f>
        <v>35717</v>
      </c>
      <c r="P21" s="60">
        <f>K21-F21</f>
        <v>-1.3550904401526509</v>
      </c>
    </row>
    <row r="22" spans="1:16" s="94" customFormat="1" ht="14.5" customHeight="1" thickBot="1">
      <c r="A22" s="100" t="s">
        <v>189</v>
      </c>
      <c r="B22" s="26">
        <f>E22+C22</f>
        <v>2812</v>
      </c>
      <c r="C22" s="26">
        <v>382</v>
      </c>
      <c r="D22" s="50">
        <f t="shared" ref="D22:D25" si="34">C22*100/B22</f>
        <v>13.584637268847795</v>
      </c>
      <c r="E22" s="26">
        <v>2430</v>
      </c>
      <c r="F22" s="50">
        <f t="shared" ref="F22:F25" si="35">E22*100/B22</f>
        <v>86.4153627311522</v>
      </c>
      <c r="G22" s="26">
        <f>J22+H22</f>
        <v>4176</v>
      </c>
      <c r="H22" s="26">
        <v>619</v>
      </c>
      <c r="I22" s="50">
        <f t="shared" ref="I22:I30" si="36">H22*100/G22</f>
        <v>14.822796934865901</v>
      </c>
      <c r="J22" s="26">
        <v>3557</v>
      </c>
      <c r="K22" s="50">
        <f t="shared" ref="K22:K30" si="37">J22*100/G22</f>
        <v>85.177203065134094</v>
      </c>
      <c r="L22" s="59">
        <f t="shared" ref="L22:L25" si="38">G22-B22</f>
        <v>1364</v>
      </c>
      <c r="M22" s="59">
        <f t="shared" ref="M22:M25" si="39">H22-C22</f>
        <v>237</v>
      </c>
      <c r="N22" s="61">
        <f t="shared" ref="N22:N25" si="40">I22-D22</f>
        <v>1.238159666018106</v>
      </c>
      <c r="O22" s="59">
        <f t="shared" ref="O22:O25" si="41">J22-E22</f>
        <v>1127</v>
      </c>
      <c r="P22" s="61">
        <f t="shared" ref="P22:P25" si="42">K22-F22</f>
        <v>-1.238159666018106</v>
      </c>
    </row>
    <row r="23" spans="1:16" s="94" customFormat="1" ht="14.5" customHeight="1" thickBot="1">
      <c r="A23" s="101" t="s">
        <v>149</v>
      </c>
      <c r="B23" s="27">
        <f t="shared" ref="B23:B25" si="43">E23+C23</f>
        <v>14018</v>
      </c>
      <c r="C23" s="27">
        <v>777</v>
      </c>
      <c r="D23" s="49">
        <f t="shared" si="34"/>
        <v>5.5428734484234559</v>
      </c>
      <c r="E23" s="27">
        <v>13241</v>
      </c>
      <c r="F23" s="49">
        <f t="shared" si="35"/>
        <v>94.45712655157655</v>
      </c>
      <c r="G23" s="27">
        <f t="shared" ref="G23:G25" si="44">J23+H23</f>
        <v>17615</v>
      </c>
      <c r="H23" s="27">
        <v>1241</v>
      </c>
      <c r="I23" s="49">
        <f t="shared" si="36"/>
        <v>7.045131989781436</v>
      </c>
      <c r="J23" s="27">
        <v>16374</v>
      </c>
      <c r="K23" s="49">
        <f t="shared" si="37"/>
        <v>92.954868010218561</v>
      </c>
      <c r="L23" s="58">
        <f t="shared" si="38"/>
        <v>3597</v>
      </c>
      <c r="M23" s="58">
        <f t="shared" si="39"/>
        <v>464</v>
      </c>
      <c r="N23" s="60">
        <f t="shared" si="40"/>
        <v>1.5022585413579801</v>
      </c>
      <c r="O23" s="58">
        <f t="shared" si="41"/>
        <v>3133</v>
      </c>
      <c r="P23" s="60">
        <f t="shared" si="42"/>
        <v>-1.502258541357989</v>
      </c>
    </row>
    <row r="24" spans="1:16" s="94" customFormat="1" ht="14.5" customHeight="1" thickBot="1">
      <c r="A24" s="100" t="s">
        <v>150</v>
      </c>
      <c r="B24" s="26">
        <f t="shared" si="43"/>
        <v>15219</v>
      </c>
      <c r="C24" s="26">
        <v>821</v>
      </c>
      <c r="D24" s="50">
        <f t="shared" si="34"/>
        <v>5.3945725737564887</v>
      </c>
      <c r="E24" s="26">
        <v>14398</v>
      </c>
      <c r="F24" s="50">
        <f t="shared" si="35"/>
        <v>94.605427426243509</v>
      </c>
      <c r="G24" s="26">
        <f t="shared" si="44"/>
        <v>23509</v>
      </c>
      <c r="H24" s="26">
        <v>1794</v>
      </c>
      <c r="I24" s="50">
        <f t="shared" si="36"/>
        <v>7.6311199965970475</v>
      </c>
      <c r="J24" s="26">
        <v>21715</v>
      </c>
      <c r="K24" s="50">
        <f t="shared" si="37"/>
        <v>92.36888000340295</v>
      </c>
      <c r="L24" s="59">
        <f t="shared" si="38"/>
        <v>8290</v>
      </c>
      <c r="M24" s="59">
        <f t="shared" si="39"/>
        <v>973</v>
      </c>
      <c r="N24" s="61">
        <f t="shared" si="40"/>
        <v>2.2365474228405589</v>
      </c>
      <c r="O24" s="59">
        <f t="shared" si="41"/>
        <v>7317</v>
      </c>
      <c r="P24" s="61">
        <f t="shared" si="42"/>
        <v>-2.2365474228405589</v>
      </c>
    </row>
    <row r="25" spans="1:16" s="94" customFormat="1" ht="14.5" customHeight="1" thickBot="1">
      <c r="A25" s="101" t="s">
        <v>152</v>
      </c>
      <c r="B25" s="27">
        <f t="shared" si="43"/>
        <v>14624</v>
      </c>
      <c r="C25" s="27">
        <v>597</v>
      </c>
      <c r="D25" s="49">
        <f t="shared" si="34"/>
        <v>4.0823304157549236</v>
      </c>
      <c r="E25" s="27">
        <v>14027</v>
      </c>
      <c r="F25" s="49">
        <f t="shared" si="35"/>
        <v>95.917669584245075</v>
      </c>
      <c r="G25" s="27">
        <f t="shared" si="44"/>
        <v>18822</v>
      </c>
      <c r="H25" s="27">
        <v>1330</v>
      </c>
      <c r="I25" s="49">
        <f t="shared" si="36"/>
        <v>7.0661991286792052</v>
      </c>
      <c r="J25" s="27">
        <v>17492</v>
      </c>
      <c r="K25" s="49">
        <f t="shared" si="37"/>
        <v>92.933800871320798</v>
      </c>
      <c r="L25" s="58">
        <f t="shared" si="38"/>
        <v>4198</v>
      </c>
      <c r="M25" s="58">
        <f t="shared" si="39"/>
        <v>733</v>
      </c>
      <c r="N25" s="60">
        <f t="shared" si="40"/>
        <v>2.9838687129242816</v>
      </c>
      <c r="O25" s="58">
        <f t="shared" si="41"/>
        <v>3465</v>
      </c>
      <c r="P25" s="60">
        <f t="shared" si="42"/>
        <v>-2.9838687129242771</v>
      </c>
    </row>
    <row r="26" spans="1:16" s="94" customFormat="1" ht="14.5" customHeight="1" thickBot="1">
      <c r="A26" s="100" t="s">
        <v>153</v>
      </c>
      <c r="B26" s="26">
        <f>E26+C26</f>
        <v>15628</v>
      </c>
      <c r="C26" s="26">
        <v>443</v>
      </c>
      <c r="D26" s="50">
        <f t="shared" ref="D26:D30" si="45">C26*100/B26</f>
        <v>2.8346557460967494</v>
      </c>
      <c r="E26" s="26">
        <v>15185</v>
      </c>
      <c r="F26" s="50">
        <f t="shared" ref="F26:F30" si="46">E26*100/B26</f>
        <v>97.165344253903257</v>
      </c>
      <c r="G26" s="26">
        <f>J26+H26</f>
        <v>20190</v>
      </c>
      <c r="H26" s="26">
        <v>973</v>
      </c>
      <c r="I26" s="50">
        <f t="shared" si="36"/>
        <v>4.819217434373452</v>
      </c>
      <c r="J26" s="26">
        <v>19217</v>
      </c>
      <c r="K26" s="50">
        <f t="shared" si="37"/>
        <v>95.180782565626544</v>
      </c>
      <c r="L26" s="59">
        <f t="shared" ref="L26:P30" si="47">G26-B26</f>
        <v>4562</v>
      </c>
      <c r="M26" s="59">
        <f t="shared" si="47"/>
        <v>530</v>
      </c>
      <c r="N26" s="61">
        <f t="shared" si="47"/>
        <v>1.9845616882767025</v>
      </c>
      <c r="O26" s="59">
        <f t="shared" si="47"/>
        <v>4032</v>
      </c>
      <c r="P26" s="61">
        <f t="shared" si="47"/>
        <v>-1.9845616882767132</v>
      </c>
    </row>
    <row r="27" spans="1:16" s="94" customFormat="1" ht="14.5" customHeight="1" thickBot="1">
      <c r="A27" s="101" t="s">
        <v>154</v>
      </c>
      <c r="B27" s="27">
        <f t="shared" ref="B27:B30" si="48">E27+C27</f>
        <v>20478</v>
      </c>
      <c r="C27" s="27">
        <v>419</v>
      </c>
      <c r="D27" s="49">
        <f t="shared" si="45"/>
        <v>2.0460982517824005</v>
      </c>
      <c r="E27" s="27">
        <v>20059</v>
      </c>
      <c r="F27" s="49">
        <f t="shared" si="46"/>
        <v>97.953901748217604</v>
      </c>
      <c r="G27" s="27">
        <f t="shared" ref="G27:G29" si="49">J27+H27</f>
        <v>21276</v>
      </c>
      <c r="H27" s="27">
        <v>664</v>
      </c>
      <c r="I27" s="49">
        <f t="shared" si="36"/>
        <v>3.1208873848467755</v>
      </c>
      <c r="J27" s="27">
        <v>20612</v>
      </c>
      <c r="K27" s="49">
        <f t="shared" si="37"/>
        <v>96.879112615153218</v>
      </c>
      <c r="L27" s="58">
        <f t="shared" si="47"/>
        <v>798</v>
      </c>
      <c r="M27" s="58">
        <f t="shared" si="47"/>
        <v>245</v>
      </c>
      <c r="N27" s="60">
        <f t="shared" si="47"/>
        <v>1.0747891330643751</v>
      </c>
      <c r="O27" s="58">
        <f t="shared" si="47"/>
        <v>553</v>
      </c>
      <c r="P27" s="60">
        <f t="shared" si="47"/>
        <v>-1.0747891330643853</v>
      </c>
    </row>
    <row r="28" spans="1:16" s="94" customFormat="1" ht="14.5" customHeight="1" thickBot="1">
      <c r="A28" s="100" t="s">
        <v>155</v>
      </c>
      <c r="B28" s="26">
        <f t="shared" si="48"/>
        <v>23133</v>
      </c>
      <c r="C28" s="26">
        <v>416</v>
      </c>
      <c r="D28" s="50">
        <f t="shared" si="45"/>
        <v>1.798296805429473</v>
      </c>
      <c r="E28" s="26">
        <v>22717</v>
      </c>
      <c r="F28" s="50">
        <f t="shared" si="46"/>
        <v>98.201703194570527</v>
      </c>
      <c r="G28" s="26">
        <f t="shared" si="49"/>
        <v>25241</v>
      </c>
      <c r="H28" s="26">
        <v>587</v>
      </c>
      <c r="I28" s="50">
        <f t="shared" si="36"/>
        <v>2.3255813953488373</v>
      </c>
      <c r="J28" s="26">
        <v>24654</v>
      </c>
      <c r="K28" s="50">
        <f t="shared" si="37"/>
        <v>97.674418604651166</v>
      </c>
      <c r="L28" s="59">
        <f t="shared" si="47"/>
        <v>2108</v>
      </c>
      <c r="M28" s="59">
        <f t="shared" si="47"/>
        <v>171</v>
      </c>
      <c r="N28" s="61">
        <f t="shared" si="47"/>
        <v>0.52728458991936433</v>
      </c>
      <c r="O28" s="59">
        <f t="shared" si="47"/>
        <v>1937</v>
      </c>
      <c r="P28" s="61">
        <f t="shared" si="47"/>
        <v>-0.52728458991936122</v>
      </c>
    </row>
    <row r="29" spans="1:16" s="94" customFormat="1" ht="14.5" customHeight="1" thickBot="1">
      <c r="A29" s="101" t="s">
        <v>156</v>
      </c>
      <c r="B29" s="27">
        <f t="shared" si="48"/>
        <v>23038</v>
      </c>
      <c r="C29" s="27">
        <v>297</v>
      </c>
      <c r="D29" s="49">
        <f t="shared" si="45"/>
        <v>1.289174407500651</v>
      </c>
      <c r="E29" s="27">
        <v>22741</v>
      </c>
      <c r="F29" s="49">
        <f t="shared" si="46"/>
        <v>98.710825592499347</v>
      </c>
      <c r="G29" s="27">
        <f t="shared" si="49"/>
        <v>25022</v>
      </c>
      <c r="H29" s="27">
        <v>483</v>
      </c>
      <c r="I29" s="49">
        <f t="shared" si="36"/>
        <v>1.9303013348253537</v>
      </c>
      <c r="J29" s="27">
        <v>24539</v>
      </c>
      <c r="K29" s="49">
        <f t="shared" si="37"/>
        <v>98.069698665174641</v>
      </c>
      <c r="L29" s="58">
        <f t="shared" si="47"/>
        <v>1984</v>
      </c>
      <c r="M29" s="58">
        <f t="shared" si="47"/>
        <v>186</v>
      </c>
      <c r="N29" s="60">
        <f t="shared" si="47"/>
        <v>0.64112692732470267</v>
      </c>
      <c r="O29" s="58">
        <f t="shared" si="47"/>
        <v>1798</v>
      </c>
      <c r="P29" s="60">
        <f t="shared" si="47"/>
        <v>-0.64112692732470578</v>
      </c>
    </row>
    <row r="30" spans="1:16" s="94" customFormat="1" ht="14.5" customHeight="1" thickBot="1">
      <c r="A30" s="100" t="s">
        <v>73</v>
      </c>
      <c r="B30" s="26">
        <f t="shared" si="48"/>
        <v>19031</v>
      </c>
      <c r="C30" s="26">
        <f>C21-C22-C23-C24-C25-C26-C27-C28-C29</f>
        <v>259</v>
      </c>
      <c r="D30" s="50">
        <f t="shared" si="45"/>
        <v>1.3609374178971152</v>
      </c>
      <c r="E30" s="26">
        <f>E21-E22-E23-E24-E25-E26-E27-E28-E29</f>
        <v>18772</v>
      </c>
      <c r="F30" s="50">
        <f t="shared" si="46"/>
        <v>98.639062582102881</v>
      </c>
      <c r="G30" s="26">
        <f>J30+H30</f>
        <v>31562</v>
      </c>
      <c r="H30" s="26">
        <f>H21-H22-H23-H24-H25-H26-H27-H28-H29</f>
        <v>435</v>
      </c>
      <c r="I30" s="50">
        <f t="shared" si="36"/>
        <v>1.3782396552816678</v>
      </c>
      <c r="J30" s="26">
        <f>J21-J22-J23-J24-J25-J26-J27-J28-J29</f>
        <v>31127</v>
      </c>
      <c r="K30" s="50">
        <f t="shared" si="37"/>
        <v>98.621760344718325</v>
      </c>
      <c r="L30" s="59">
        <f t="shared" si="47"/>
        <v>12531</v>
      </c>
      <c r="M30" s="59">
        <f t="shared" si="47"/>
        <v>176</v>
      </c>
      <c r="N30" s="61">
        <f t="shared" si="47"/>
        <v>1.730223738455261E-2</v>
      </c>
      <c r="O30" s="59">
        <f t="shared" si="47"/>
        <v>12355</v>
      </c>
      <c r="P30" s="61">
        <f t="shared" si="47"/>
        <v>-1.7302237384555497E-2</v>
      </c>
    </row>
    <row r="31" spans="1:16" s="103" customFormat="1" ht="14.5" customHeight="1" thickBot="1">
      <c r="A31" s="64"/>
      <c r="B31" s="299" t="s">
        <v>53</v>
      </c>
      <c r="C31" s="299"/>
      <c r="D31" s="299"/>
      <c r="E31" s="299"/>
      <c r="F31" s="299"/>
      <c r="G31" s="299" t="s">
        <v>53</v>
      </c>
      <c r="H31" s="299"/>
      <c r="I31" s="299"/>
      <c r="J31" s="299"/>
      <c r="K31" s="299"/>
      <c r="L31" s="299" t="s">
        <v>53</v>
      </c>
      <c r="M31" s="299"/>
      <c r="N31" s="299"/>
      <c r="O31" s="299"/>
      <c r="P31" s="299"/>
    </row>
    <row r="32" spans="1:16" s="94" customFormat="1" ht="14.5" customHeight="1" thickBot="1">
      <c r="A32" s="99" t="s">
        <v>20</v>
      </c>
      <c r="B32" s="27">
        <f>SUM(B33:B41)</f>
        <v>71821</v>
      </c>
      <c r="C32" s="27">
        <v>2531</v>
      </c>
      <c r="D32" s="49">
        <f>C32*100/B32</f>
        <v>3.524038930117932</v>
      </c>
      <c r="E32" s="27">
        <v>69290</v>
      </c>
      <c r="F32" s="49">
        <f>E32*100/B32</f>
        <v>96.475961069882061</v>
      </c>
      <c r="G32" s="27">
        <f>SUM(G33:G41)</f>
        <v>86351</v>
      </c>
      <c r="H32" s="27">
        <v>4053</v>
      </c>
      <c r="I32" s="49">
        <f>H32*100/G32</f>
        <v>4.6936341212029973</v>
      </c>
      <c r="J32" s="27">
        <v>82298</v>
      </c>
      <c r="K32" s="49">
        <f>J32*100/G32</f>
        <v>95.30636587879701</v>
      </c>
      <c r="L32" s="58">
        <f>G32-B32</f>
        <v>14530</v>
      </c>
      <c r="M32" s="58">
        <f>H32-C32</f>
        <v>1522</v>
      </c>
      <c r="N32" s="60">
        <f>I32-D32</f>
        <v>1.1695951910850653</v>
      </c>
      <c r="O32" s="58">
        <f>J32-E32</f>
        <v>13008</v>
      </c>
      <c r="P32" s="60">
        <f>K32-F32</f>
        <v>-1.1695951910850511</v>
      </c>
    </row>
    <row r="33" spans="1:16" s="94" customFormat="1" ht="14.5" customHeight="1" thickBot="1">
      <c r="A33" s="100" t="s">
        <v>189</v>
      </c>
      <c r="B33" s="26">
        <f>E33+C33</f>
        <v>1857</v>
      </c>
      <c r="C33" s="26">
        <v>292</v>
      </c>
      <c r="D33" s="50">
        <f t="shared" ref="D33:D36" si="50">C33*100/B33</f>
        <v>15.724286483575659</v>
      </c>
      <c r="E33" s="26">
        <v>1565</v>
      </c>
      <c r="F33" s="50">
        <f t="shared" ref="F33:F36" si="51">E33*100/B33</f>
        <v>84.275713516424346</v>
      </c>
      <c r="G33" s="26">
        <f>J33+H33</f>
        <v>2282</v>
      </c>
      <c r="H33" s="26">
        <v>416</v>
      </c>
      <c r="I33" s="50">
        <f t="shared" ref="I33:I41" si="52">H33*100/G33</f>
        <v>18.229623137598598</v>
      </c>
      <c r="J33" s="26">
        <v>1866</v>
      </c>
      <c r="K33" s="50">
        <f t="shared" ref="K33:K41" si="53">J33*100/G33</f>
        <v>81.770376862401406</v>
      </c>
      <c r="L33" s="59">
        <f t="shared" ref="L33:L36" si="54">G33-B33</f>
        <v>425</v>
      </c>
      <c r="M33" s="59">
        <f t="shared" ref="M33:M36" si="55">H33-C33</f>
        <v>124</v>
      </c>
      <c r="N33" s="61">
        <f t="shared" ref="N33:N36" si="56">I33-D33</f>
        <v>2.5053366540229387</v>
      </c>
      <c r="O33" s="59">
        <f t="shared" ref="O33:O36" si="57">J33-E33</f>
        <v>301</v>
      </c>
      <c r="P33" s="61">
        <f t="shared" ref="P33:P36" si="58">K33-F33</f>
        <v>-2.5053366540229405</v>
      </c>
    </row>
    <row r="34" spans="1:16" s="94" customFormat="1" ht="14.5" customHeight="1" thickBot="1">
      <c r="A34" s="101" t="s">
        <v>149</v>
      </c>
      <c r="B34" s="27">
        <f t="shared" ref="B34:B36" si="59">E34+C34</f>
        <v>7036</v>
      </c>
      <c r="C34" s="27">
        <v>496</v>
      </c>
      <c r="D34" s="49">
        <f t="shared" si="50"/>
        <v>7.0494599204093236</v>
      </c>
      <c r="E34" s="27">
        <v>6540</v>
      </c>
      <c r="F34" s="49">
        <f t="shared" si="51"/>
        <v>92.950540079590681</v>
      </c>
      <c r="G34" s="27">
        <f t="shared" ref="G34:G36" si="60">J34+H34</f>
        <v>7766</v>
      </c>
      <c r="H34" s="27">
        <v>648</v>
      </c>
      <c r="I34" s="49">
        <f t="shared" si="52"/>
        <v>8.3440638681431878</v>
      </c>
      <c r="J34" s="27">
        <v>7118</v>
      </c>
      <c r="K34" s="49">
        <f t="shared" si="53"/>
        <v>91.655936131856805</v>
      </c>
      <c r="L34" s="58">
        <f t="shared" si="54"/>
        <v>730</v>
      </c>
      <c r="M34" s="58">
        <f t="shared" si="55"/>
        <v>152</v>
      </c>
      <c r="N34" s="60">
        <f t="shared" si="56"/>
        <v>1.2946039477338642</v>
      </c>
      <c r="O34" s="58">
        <f t="shared" si="57"/>
        <v>578</v>
      </c>
      <c r="P34" s="60">
        <f t="shared" si="58"/>
        <v>-1.2946039477338758</v>
      </c>
    </row>
    <row r="35" spans="1:16" s="94" customFormat="1" ht="14.5" customHeight="1" thickBot="1">
      <c r="A35" s="100" t="s">
        <v>150</v>
      </c>
      <c r="B35" s="26">
        <f t="shared" si="59"/>
        <v>7734</v>
      </c>
      <c r="C35" s="26">
        <v>434</v>
      </c>
      <c r="D35" s="50">
        <f t="shared" si="50"/>
        <v>5.611585208171709</v>
      </c>
      <c r="E35" s="26">
        <v>7300</v>
      </c>
      <c r="F35" s="50">
        <f t="shared" si="51"/>
        <v>94.388414791828296</v>
      </c>
      <c r="G35" s="26">
        <f t="shared" si="60"/>
        <v>10672</v>
      </c>
      <c r="H35" s="26">
        <v>832</v>
      </c>
      <c r="I35" s="50">
        <f t="shared" si="52"/>
        <v>7.7961019490254877</v>
      </c>
      <c r="J35" s="26">
        <v>9840</v>
      </c>
      <c r="K35" s="50">
        <f t="shared" si="53"/>
        <v>92.203898050974516</v>
      </c>
      <c r="L35" s="59">
        <f t="shared" si="54"/>
        <v>2938</v>
      </c>
      <c r="M35" s="59">
        <f t="shared" si="55"/>
        <v>398</v>
      </c>
      <c r="N35" s="61">
        <f t="shared" si="56"/>
        <v>2.1845167408537787</v>
      </c>
      <c r="O35" s="59">
        <f t="shared" si="57"/>
        <v>2540</v>
      </c>
      <c r="P35" s="61">
        <f t="shared" si="58"/>
        <v>-2.1845167408537804</v>
      </c>
    </row>
    <row r="36" spans="1:16" s="94" customFormat="1" ht="14.5" customHeight="1" thickBot="1">
      <c r="A36" s="101" t="s">
        <v>152</v>
      </c>
      <c r="B36" s="27">
        <f t="shared" si="59"/>
        <v>7670</v>
      </c>
      <c r="C36" s="27">
        <v>327</v>
      </c>
      <c r="D36" s="49">
        <f t="shared" si="50"/>
        <v>4.2633637548891787</v>
      </c>
      <c r="E36" s="27">
        <v>7343</v>
      </c>
      <c r="F36" s="49">
        <f t="shared" si="51"/>
        <v>95.736636245110816</v>
      </c>
      <c r="G36" s="27">
        <f t="shared" si="60"/>
        <v>8790</v>
      </c>
      <c r="H36" s="27">
        <v>646</v>
      </c>
      <c r="I36" s="49">
        <f t="shared" si="52"/>
        <v>7.3492605233219566</v>
      </c>
      <c r="J36" s="27">
        <v>8144</v>
      </c>
      <c r="K36" s="49">
        <f t="shared" si="53"/>
        <v>92.650739476678041</v>
      </c>
      <c r="L36" s="58">
        <f t="shared" si="54"/>
        <v>1120</v>
      </c>
      <c r="M36" s="58">
        <f t="shared" si="55"/>
        <v>319</v>
      </c>
      <c r="N36" s="60">
        <f t="shared" si="56"/>
        <v>3.0858967684327778</v>
      </c>
      <c r="O36" s="58">
        <f t="shared" si="57"/>
        <v>801</v>
      </c>
      <c r="P36" s="60">
        <f t="shared" si="58"/>
        <v>-3.0858967684327752</v>
      </c>
    </row>
    <row r="37" spans="1:16" s="94" customFormat="1" ht="14.5" customHeight="1" thickBot="1">
      <c r="A37" s="100" t="s">
        <v>153</v>
      </c>
      <c r="B37" s="26">
        <f>E37+C37</f>
        <v>8219</v>
      </c>
      <c r="C37" s="26">
        <v>253</v>
      </c>
      <c r="D37" s="50">
        <f t="shared" ref="D37:D41" si="61">C37*100/B37</f>
        <v>3.0782333617228375</v>
      </c>
      <c r="E37" s="26">
        <v>7966</v>
      </c>
      <c r="F37" s="50">
        <f t="shared" ref="F37:F41" si="62">E37*100/B37</f>
        <v>96.921766638277163</v>
      </c>
      <c r="G37" s="26">
        <f>J37+H37</f>
        <v>9867</v>
      </c>
      <c r="H37" s="26">
        <v>417</v>
      </c>
      <c r="I37" s="50">
        <f t="shared" si="52"/>
        <v>4.2262085740346613</v>
      </c>
      <c r="J37" s="26">
        <v>9450</v>
      </c>
      <c r="K37" s="50">
        <f t="shared" si="53"/>
        <v>95.773791425965342</v>
      </c>
      <c r="L37" s="59">
        <f t="shared" ref="L37:P41" si="63">G37-B37</f>
        <v>1648</v>
      </c>
      <c r="M37" s="59">
        <f t="shared" si="63"/>
        <v>164</v>
      </c>
      <c r="N37" s="61">
        <f t="shared" si="63"/>
        <v>1.1479752123118239</v>
      </c>
      <c r="O37" s="59">
        <f t="shared" si="63"/>
        <v>1484</v>
      </c>
      <c r="P37" s="61">
        <f t="shared" si="63"/>
        <v>-1.1479752123118203</v>
      </c>
    </row>
    <row r="38" spans="1:16" s="94" customFormat="1" ht="14.5" customHeight="1" thickBot="1">
      <c r="A38" s="101" t="s">
        <v>154</v>
      </c>
      <c r="B38" s="27">
        <f t="shared" ref="B38:B41" si="64">E38+C38</f>
        <v>9722</v>
      </c>
      <c r="C38" s="27">
        <v>229</v>
      </c>
      <c r="D38" s="49">
        <f t="shared" si="61"/>
        <v>2.3554824110265375</v>
      </c>
      <c r="E38" s="27">
        <v>9493</v>
      </c>
      <c r="F38" s="49">
        <f t="shared" si="62"/>
        <v>97.644517588973457</v>
      </c>
      <c r="G38" s="27">
        <f t="shared" ref="G38:G41" si="65">J38+H38</f>
        <v>10310</v>
      </c>
      <c r="H38" s="27">
        <v>359</v>
      </c>
      <c r="I38" s="49">
        <f t="shared" si="52"/>
        <v>3.4820562560620756</v>
      </c>
      <c r="J38" s="27">
        <v>9951</v>
      </c>
      <c r="K38" s="49">
        <f t="shared" si="53"/>
        <v>96.51794374393792</v>
      </c>
      <c r="L38" s="58">
        <f t="shared" si="63"/>
        <v>588</v>
      </c>
      <c r="M38" s="58">
        <f t="shared" si="63"/>
        <v>130</v>
      </c>
      <c r="N38" s="60">
        <f t="shared" si="63"/>
        <v>1.126573845035538</v>
      </c>
      <c r="O38" s="58">
        <f t="shared" si="63"/>
        <v>458</v>
      </c>
      <c r="P38" s="60">
        <f t="shared" si="63"/>
        <v>-1.1265738450355371</v>
      </c>
    </row>
    <row r="39" spans="1:16" s="94" customFormat="1" ht="14.5" customHeight="1" thickBot="1">
      <c r="A39" s="100" t="s">
        <v>155</v>
      </c>
      <c r="B39" s="26">
        <f t="shared" si="64"/>
        <v>10650</v>
      </c>
      <c r="C39" s="26">
        <v>225</v>
      </c>
      <c r="D39" s="50">
        <f t="shared" si="61"/>
        <v>2.112676056338028</v>
      </c>
      <c r="E39" s="26">
        <v>10425</v>
      </c>
      <c r="F39" s="50">
        <f t="shared" si="62"/>
        <v>97.887323943661968</v>
      </c>
      <c r="G39" s="26">
        <f t="shared" si="65"/>
        <v>11402</v>
      </c>
      <c r="H39" s="26">
        <v>292</v>
      </c>
      <c r="I39" s="50">
        <f t="shared" si="52"/>
        <v>2.5609542185581478</v>
      </c>
      <c r="J39" s="26">
        <v>11110</v>
      </c>
      <c r="K39" s="50">
        <f t="shared" si="53"/>
        <v>97.439045781441848</v>
      </c>
      <c r="L39" s="59">
        <f t="shared" si="63"/>
        <v>752</v>
      </c>
      <c r="M39" s="59">
        <f t="shared" si="63"/>
        <v>67</v>
      </c>
      <c r="N39" s="61">
        <f t="shared" si="63"/>
        <v>0.44827816222011974</v>
      </c>
      <c r="O39" s="59">
        <f t="shared" si="63"/>
        <v>685</v>
      </c>
      <c r="P39" s="61">
        <f t="shared" si="63"/>
        <v>-0.44827816222012018</v>
      </c>
    </row>
    <row r="40" spans="1:16" s="94" customFormat="1" ht="14.5" customHeight="1" thickBot="1">
      <c r="A40" s="101" t="s">
        <v>156</v>
      </c>
      <c r="B40" s="27">
        <f t="shared" si="64"/>
        <v>10343</v>
      </c>
      <c r="C40" s="27">
        <v>154</v>
      </c>
      <c r="D40" s="49">
        <f t="shared" si="61"/>
        <v>1.488929710915595</v>
      </c>
      <c r="E40" s="27">
        <v>10189</v>
      </c>
      <c r="F40" s="49">
        <f t="shared" si="62"/>
        <v>98.511070289084401</v>
      </c>
      <c r="G40" s="27">
        <f t="shared" si="65"/>
        <v>11141</v>
      </c>
      <c r="H40" s="27">
        <v>223</v>
      </c>
      <c r="I40" s="49">
        <f t="shared" si="52"/>
        <v>2.001615653891033</v>
      </c>
      <c r="J40" s="27">
        <v>10918</v>
      </c>
      <c r="K40" s="49">
        <f t="shared" si="53"/>
        <v>97.998384346108963</v>
      </c>
      <c r="L40" s="58">
        <f t="shared" si="63"/>
        <v>798</v>
      </c>
      <c r="M40" s="58">
        <f t="shared" si="63"/>
        <v>69</v>
      </c>
      <c r="N40" s="60">
        <f t="shared" si="63"/>
        <v>0.51268594297543801</v>
      </c>
      <c r="O40" s="58">
        <f t="shared" si="63"/>
        <v>729</v>
      </c>
      <c r="P40" s="60">
        <f t="shared" si="63"/>
        <v>-0.51268594297543757</v>
      </c>
    </row>
    <row r="41" spans="1:16" s="94" customFormat="1" ht="14.5" customHeight="1" thickBot="1">
      <c r="A41" s="100" t="s">
        <v>73</v>
      </c>
      <c r="B41" s="26">
        <f t="shared" si="64"/>
        <v>8590</v>
      </c>
      <c r="C41" s="26">
        <f>C32-C33-C34-C35-C36-C37-C38-C39-C40</f>
        <v>121</v>
      </c>
      <c r="D41" s="50">
        <f t="shared" si="61"/>
        <v>1.4086146682188592</v>
      </c>
      <c r="E41" s="26">
        <f>E32-E33-E34-E35-E36-E37-E38-E39-E40</f>
        <v>8469</v>
      </c>
      <c r="F41" s="50">
        <f t="shared" si="62"/>
        <v>98.59138533178114</v>
      </c>
      <c r="G41" s="26">
        <f t="shared" si="65"/>
        <v>14121</v>
      </c>
      <c r="H41" s="26">
        <f>H32-H33-H34-H35-H36-H37-H38-H39-H40</f>
        <v>220</v>
      </c>
      <c r="I41" s="50">
        <f t="shared" si="52"/>
        <v>1.5579633170455349</v>
      </c>
      <c r="J41" s="26">
        <f>J32-J33-J34-J35-J36-J37-J38-J39-J40</f>
        <v>13901</v>
      </c>
      <c r="K41" s="50">
        <f t="shared" si="53"/>
        <v>98.442036682954466</v>
      </c>
      <c r="L41" s="59">
        <f t="shared" si="63"/>
        <v>5531</v>
      </c>
      <c r="M41" s="59">
        <f t="shared" si="63"/>
        <v>99</v>
      </c>
      <c r="N41" s="61">
        <f t="shared" si="63"/>
        <v>0.14934864882667576</v>
      </c>
      <c r="O41" s="59">
        <f t="shared" si="63"/>
        <v>5432</v>
      </c>
      <c r="P41" s="61">
        <f t="shared" si="63"/>
        <v>-0.14934864882667398</v>
      </c>
    </row>
    <row r="42" spans="1:16" s="103" customFormat="1" ht="14.5" customHeight="1" thickBot="1">
      <c r="A42" s="64"/>
      <c r="B42" s="299" t="s">
        <v>118</v>
      </c>
      <c r="C42" s="299"/>
      <c r="D42" s="299"/>
      <c r="E42" s="299"/>
      <c r="F42" s="299"/>
      <c r="G42" s="299" t="s">
        <v>118</v>
      </c>
      <c r="H42" s="299"/>
      <c r="I42" s="299"/>
      <c r="J42" s="299"/>
      <c r="K42" s="299"/>
      <c r="L42" s="299" t="s">
        <v>118</v>
      </c>
      <c r="M42" s="299"/>
      <c r="N42" s="299"/>
      <c r="O42" s="299"/>
      <c r="P42" s="299"/>
    </row>
    <row r="43" spans="1:16" s="94" customFormat="1" ht="14.5" customHeight="1" thickBot="1">
      <c r="A43" s="99" t="s">
        <v>20</v>
      </c>
      <c r="B43" s="27">
        <f>SUM(B44:B52)</f>
        <v>81463</v>
      </c>
      <c r="C43" s="27">
        <v>1715</v>
      </c>
      <c r="D43" s="49">
        <f>C43*100/B43</f>
        <v>2.1052502363035979</v>
      </c>
      <c r="E43" s="27">
        <v>79748</v>
      </c>
      <c r="F43" s="49">
        <f>E43*100/B43</f>
        <v>97.894749763696396</v>
      </c>
      <c r="G43" s="27">
        <f>SUM(G44:G52)</f>
        <v>98384</v>
      </c>
      <c r="H43" s="27">
        <v>2998</v>
      </c>
      <c r="I43" s="49">
        <f>H43*100/G43</f>
        <v>3.0472434542201983</v>
      </c>
      <c r="J43" s="27">
        <v>95386</v>
      </c>
      <c r="K43" s="49">
        <f>J43*100/G43</f>
        <v>96.952756545779806</v>
      </c>
      <c r="L43" s="58">
        <f>G43-B43</f>
        <v>16921</v>
      </c>
      <c r="M43" s="58">
        <f>H43-C43</f>
        <v>1283</v>
      </c>
      <c r="N43" s="60">
        <f>I43-D43</f>
        <v>0.9419932179166004</v>
      </c>
      <c r="O43" s="58">
        <f>J43-E43</f>
        <v>15638</v>
      </c>
      <c r="P43" s="60">
        <f>K43-F43</f>
        <v>-0.94199321791658974</v>
      </c>
    </row>
    <row r="44" spans="1:16" s="94" customFormat="1" ht="14.5" customHeight="1" thickBot="1">
      <c r="A44" s="100" t="s">
        <v>189</v>
      </c>
      <c r="B44" s="26">
        <f>E44+C44</f>
        <v>2088</v>
      </c>
      <c r="C44" s="26">
        <v>216</v>
      </c>
      <c r="D44" s="50">
        <f t="shared" ref="D44:D47" si="66">C44*100/B44</f>
        <v>10.344827586206897</v>
      </c>
      <c r="E44" s="26">
        <v>1872</v>
      </c>
      <c r="F44" s="50">
        <f t="shared" ref="F44:F47" si="67">E44*100/B44</f>
        <v>89.65517241379311</v>
      </c>
      <c r="G44" s="26">
        <f>J44+H44</f>
        <v>3186</v>
      </c>
      <c r="H44" s="26">
        <v>407</v>
      </c>
      <c r="I44" s="50">
        <f t="shared" ref="I44:I52" si="68">H44*100/G44</f>
        <v>12.774639045825486</v>
      </c>
      <c r="J44" s="26">
        <v>2779</v>
      </c>
      <c r="K44" s="50">
        <f t="shared" ref="K44:K52" si="69">J44*100/G44</f>
        <v>87.225360954174519</v>
      </c>
      <c r="L44" s="59">
        <f t="shared" ref="L44:L47" si="70">G44-B44</f>
        <v>1098</v>
      </c>
      <c r="M44" s="59">
        <f t="shared" ref="M44:M47" si="71">H44-C44</f>
        <v>191</v>
      </c>
      <c r="N44" s="61">
        <f t="shared" ref="N44:N47" si="72">I44-D44</f>
        <v>2.4298114596185894</v>
      </c>
      <c r="O44" s="59">
        <f t="shared" ref="O44:O47" si="73">J44-E44</f>
        <v>907</v>
      </c>
      <c r="P44" s="61">
        <f t="shared" ref="P44:P47" si="74">K44-F44</f>
        <v>-2.4298114596185911</v>
      </c>
    </row>
    <row r="45" spans="1:16" s="94" customFormat="1" ht="14.5" customHeight="1" thickBot="1">
      <c r="A45" s="101" t="s">
        <v>149</v>
      </c>
      <c r="B45" s="27">
        <f t="shared" ref="B45:B47" si="75">E45+C45</f>
        <v>8620</v>
      </c>
      <c r="C45" s="27">
        <v>330</v>
      </c>
      <c r="D45" s="49">
        <f t="shared" si="66"/>
        <v>3.8283062645011601</v>
      </c>
      <c r="E45" s="27">
        <v>8290</v>
      </c>
      <c r="F45" s="49">
        <f t="shared" si="67"/>
        <v>96.171693735498835</v>
      </c>
      <c r="G45" s="27">
        <f t="shared" ref="G45:G47" si="76">J45+H45</f>
        <v>9967</v>
      </c>
      <c r="H45" s="27">
        <v>605</v>
      </c>
      <c r="I45" s="49">
        <f t="shared" si="68"/>
        <v>6.0700311026387075</v>
      </c>
      <c r="J45" s="27">
        <v>9362</v>
      </c>
      <c r="K45" s="49">
        <f t="shared" si="69"/>
        <v>93.929968897361292</v>
      </c>
      <c r="L45" s="58">
        <f t="shared" si="70"/>
        <v>1347</v>
      </c>
      <c r="M45" s="58">
        <f t="shared" si="71"/>
        <v>275</v>
      </c>
      <c r="N45" s="60">
        <f t="shared" si="72"/>
        <v>2.2417248381375474</v>
      </c>
      <c r="O45" s="58">
        <f t="shared" si="73"/>
        <v>1072</v>
      </c>
      <c r="P45" s="60">
        <f t="shared" si="74"/>
        <v>-2.241724838137543</v>
      </c>
    </row>
    <row r="46" spans="1:16" s="94" customFormat="1" ht="14.5" customHeight="1" thickBot="1">
      <c r="A46" s="100" t="s">
        <v>150</v>
      </c>
      <c r="B46" s="26">
        <f t="shared" si="75"/>
        <v>9020</v>
      </c>
      <c r="C46" s="26">
        <v>310</v>
      </c>
      <c r="D46" s="50">
        <f t="shared" si="66"/>
        <v>3.4368070953436809</v>
      </c>
      <c r="E46" s="26">
        <v>8710</v>
      </c>
      <c r="F46" s="50">
        <f t="shared" si="67"/>
        <v>96.563192904656319</v>
      </c>
      <c r="G46" s="26">
        <f t="shared" si="76"/>
        <v>11414</v>
      </c>
      <c r="H46" s="26">
        <v>574</v>
      </c>
      <c r="I46" s="50">
        <f t="shared" si="68"/>
        <v>5.028911862624847</v>
      </c>
      <c r="J46" s="26">
        <v>10840</v>
      </c>
      <c r="K46" s="50">
        <f t="shared" si="69"/>
        <v>94.971088137375148</v>
      </c>
      <c r="L46" s="59">
        <f t="shared" si="70"/>
        <v>2394</v>
      </c>
      <c r="M46" s="59">
        <f t="shared" si="71"/>
        <v>264</v>
      </c>
      <c r="N46" s="61">
        <f t="shared" si="72"/>
        <v>1.5921047672811661</v>
      </c>
      <c r="O46" s="59">
        <f t="shared" si="73"/>
        <v>2130</v>
      </c>
      <c r="P46" s="61">
        <f t="shared" si="74"/>
        <v>-1.592104767281171</v>
      </c>
    </row>
    <row r="47" spans="1:16" s="94" customFormat="1" ht="14.5" customHeight="1" thickBot="1">
      <c r="A47" s="101" t="s">
        <v>152</v>
      </c>
      <c r="B47" s="27">
        <f t="shared" si="75"/>
        <v>9469</v>
      </c>
      <c r="C47" s="27">
        <v>220</v>
      </c>
      <c r="D47" s="49">
        <f t="shared" si="66"/>
        <v>2.3233710001056078</v>
      </c>
      <c r="E47" s="27">
        <v>9249</v>
      </c>
      <c r="F47" s="49">
        <f t="shared" si="67"/>
        <v>97.67662899989439</v>
      </c>
      <c r="G47" s="27">
        <f t="shared" si="76"/>
        <v>9705</v>
      </c>
      <c r="H47" s="27">
        <v>423</v>
      </c>
      <c r="I47" s="49">
        <f t="shared" si="68"/>
        <v>4.3585780525502322</v>
      </c>
      <c r="J47" s="27">
        <v>9282</v>
      </c>
      <c r="K47" s="49">
        <f t="shared" si="69"/>
        <v>95.641421947449771</v>
      </c>
      <c r="L47" s="58">
        <f t="shared" si="70"/>
        <v>236</v>
      </c>
      <c r="M47" s="58">
        <f t="shared" si="71"/>
        <v>203</v>
      </c>
      <c r="N47" s="60">
        <f t="shared" si="72"/>
        <v>2.0352070524446244</v>
      </c>
      <c r="O47" s="58">
        <f t="shared" si="73"/>
        <v>33</v>
      </c>
      <c r="P47" s="60">
        <f t="shared" si="74"/>
        <v>-2.0352070524446191</v>
      </c>
    </row>
    <row r="48" spans="1:16" s="94" customFormat="1" ht="14.5" customHeight="1" thickBot="1">
      <c r="A48" s="100" t="s">
        <v>153</v>
      </c>
      <c r="B48" s="26">
        <f>E48+C48</f>
        <v>9730</v>
      </c>
      <c r="C48" s="26">
        <v>158</v>
      </c>
      <c r="D48" s="50">
        <f t="shared" ref="D48:D52" si="77">C48*100/B48</f>
        <v>1.6238437821171634</v>
      </c>
      <c r="E48" s="26">
        <v>9572</v>
      </c>
      <c r="F48" s="50">
        <f t="shared" ref="F48:F52" si="78">E48*100/B48</f>
        <v>98.376156217882837</v>
      </c>
      <c r="G48" s="26">
        <f>J48+H48</f>
        <v>12134</v>
      </c>
      <c r="H48" s="26">
        <v>278</v>
      </c>
      <c r="I48" s="50">
        <f t="shared" si="68"/>
        <v>2.2910829075325529</v>
      </c>
      <c r="J48" s="26">
        <v>11856</v>
      </c>
      <c r="K48" s="50">
        <f t="shared" si="69"/>
        <v>97.708917092467445</v>
      </c>
      <c r="L48" s="59">
        <f t="shared" ref="L48:P52" si="79">G48-B48</f>
        <v>2404</v>
      </c>
      <c r="M48" s="59">
        <f t="shared" si="79"/>
        <v>120</v>
      </c>
      <c r="N48" s="61">
        <f t="shared" si="79"/>
        <v>0.66723912541538954</v>
      </c>
      <c r="O48" s="59">
        <f t="shared" si="79"/>
        <v>2284</v>
      </c>
      <c r="P48" s="61">
        <f t="shared" si="79"/>
        <v>-0.66723912541539221</v>
      </c>
    </row>
    <row r="49" spans="1:16" s="94" customFormat="1" ht="14.5" customHeight="1" thickBot="1">
      <c r="A49" s="101" t="s">
        <v>154</v>
      </c>
      <c r="B49" s="27">
        <f t="shared" ref="B49:B52" si="80">E49+C49</f>
        <v>10569</v>
      </c>
      <c r="C49" s="27">
        <v>143</v>
      </c>
      <c r="D49" s="49">
        <f t="shared" si="77"/>
        <v>1.3530135301353015</v>
      </c>
      <c r="E49" s="27">
        <v>10426</v>
      </c>
      <c r="F49" s="49">
        <f t="shared" si="78"/>
        <v>98.6469864698647</v>
      </c>
      <c r="G49" s="27">
        <f t="shared" ref="G49:G52" si="81">J49+H49</f>
        <v>12136</v>
      </c>
      <c r="H49" s="27">
        <v>212</v>
      </c>
      <c r="I49" s="49">
        <f t="shared" si="68"/>
        <v>1.7468688200395517</v>
      </c>
      <c r="J49" s="27">
        <v>11924</v>
      </c>
      <c r="K49" s="49">
        <f t="shared" si="69"/>
        <v>98.253131179960448</v>
      </c>
      <c r="L49" s="58">
        <f t="shared" si="79"/>
        <v>1567</v>
      </c>
      <c r="M49" s="58">
        <f t="shared" si="79"/>
        <v>69</v>
      </c>
      <c r="N49" s="60">
        <f t="shared" si="79"/>
        <v>0.39385528990425023</v>
      </c>
      <c r="O49" s="58">
        <f t="shared" si="79"/>
        <v>1498</v>
      </c>
      <c r="P49" s="60">
        <f t="shared" si="79"/>
        <v>-0.393855289904252</v>
      </c>
    </row>
    <row r="50" spans="1:16" s="94" customFormat="1" ht="14.5" customHeight="1" thickBot="1">
      <c r="A50" s="100" t="s">
        <v>155</v>
      </c>
      <c r="B50" s="26">
        <f t="shared" si="80"/>
        <v>11398</v>
      </c>
      <c r="C50" s="26">
        <v>145</v>
      </c>
      <c r="D50" s="50">
        <f t="shared" si="77"/>
        <v>1.2721530092998772</v>
      </c>
      <c r="E50" s="26">
        <v>11253</v>
      </c>
      <c r="F50" s="50">
        <f t="shared" si="78"/>
        <v>98.727846990700129</v>
      </c>
      <c r="G50" s="26">
        <f t="shared" si="81"/>
        <v>12276</v>
      </c>
      <c r="H50" s="26">
        <v>170</v>
      </c>
      <c r="I50" s="50">
        <f t="shared" si="68"/>
        <v>1.3848159009449332</v>
      </c>
      <c r="J50" s="26">
        <v>12106</v>
      </c>
      <c r="K50" s="50">
        <f t="shared" si="69"/>
        <v>98.615184099055071</v>
      </c>
      <c r="L50" s="59">
        <f t="shared" si="79"/>
        <v>878</v>
      </c>
      <c r="M50" s="59">
        <f t="shared" si="79"/>
        <v>25</v>
      </c>
      <c r="N50" s="61">
        <f t="shared" si="79"/>
        <v>0.11266289164505605</v>
      </c>
      <c r="O50" s="59">
        <f t="shared" si="79"/>
        <v>853</v>
      </c>
      <c r="P50" s="61">
        <f t="shared" si="79"/>
        <v>-0.11266289164505849</v>
      </c>
    </row>
    <row r="51" spans="1:16" s="94" customFormat="1" ht="14.5" customHeight="1" thickBot="1">
      <c r="A51" s="101" t="s">
        <v>156</v>
      </c>
      <c r="B51" s="27">
        <f t="shared" si="80"/>
        <v>11866</v>
      </c>
      <c r="C51" s="27">
        <v>122</v>
      </c>
      <c r="D51" s="49">
        <f t="shared" si="77"/>
        <v>1.0281476487443115</v>
      </c>
      <c r="E51" s="27">
        <v>11744</v>
      </c>
      <c r="F51" s="49">
        <f t="shared" si="78"/>
        <v>98.971852351255691</v>
      </c>
      <c r="G51" s="27">
        <f t="shared" si="81"/>
        <v>11885</v>
      </c>
      <c r="H51" s="27">
        <v>174</v>
      </c>
      <c r="I51" s="49">
        <f t="shared" si="68"/>
        <v>1.4640302902818678</v>
      </c>
      <c r="J51" s="27">
        <v>11711</v>
      </c>
      <c r="K51" s="49">
        <f t="shared" si="69"/>
        <v>98.535969709718131</v>
      </c>
      <c r="L51" s="58">
        <f t="shared" si="79"/>
        <v>19</v>
      </c>
      <c r="M51" s="58">
        <f t="shared" si="79"/>
        <v>52</v>
      </c>
      <c r="N51" s="60">
        <f t="shared" si="79"/>
        <v>0.43588264153755629</v>
      </c>
      <c r="O51" s="58">
        <f t="shared" si="79"/>
        <v>-33</v>
      </c>
      <c r="P51" s="60">
        <f t="shared" si="79"/>
        <v>-0.43588264153756029</v>
      </c>
    </row>
    <row r="52" spans="1:16" s="94" customFormat="1" ht="14.5" customHeight="1" thickBot="1">
      <c r="A52" s="100" t="s">
        <v>73</v>
      </c>
      <c r="B52" s="26">
        <f t="shared" si="80"/>
        <v>8703</v>
      </c>
      <c r="C52" s="26">
        <f>C43-C44-C45-C46-C47-C48-C49-C50-C51</f>
        <v>71</v>
      </c>
      <c r="D52" s="50">
        <f t="shared" si="77"/>
        <v>0.81581064000919223</v>
      </c>
      <c r="E52" s="26">
        <f>E43-E44-E45-E46-E47-E48-E49-E50-E51</f>
        <v>8632</v>
      </c>
      <c r="F52" s="50">
        <f t="shared" si="78"/>
        <v>99.18418935999081</v>
      </c>
      <c r="G52" s="26">
        <f t="shared" si="81"/>
        <v>15681</v>
      </c>
      <c r="H52" s="26">
        <f>H43-H44-H45-H46-H47-H48-H49-H50-H51</f>
        <v>155</v>
      </c>
      <c r="I52" s="50">
        <f t="shared" si="68"/>
        <v>0.9884573687902557</v>
      </c>
      <c r="J52" s="26">
        <f>J43-J44-J45-J46-J47-J48-J49-J50-J51</f>
        <v>15526</v>
      </c>
      <c r="K52" s="50">
        <f t="shared" si="69"/>
        <v>99.01154263120975</v>
      </c>
      <c r="L52" s="59">
        <f t="shared" si="79"/>
        <v>6978</v>
      </c>
      <c r="M52" s="59">
        <f t="shared" si="79"/>
        <v>84</v>
      </c>
      <c r="N52" s="61">
        <f t="shared" si="79"/>
        <v>0.17264672878106346</v>
      </c>
      <c r="O52" s="59">
        <f t="shared" si="79"/>
        <v>6894</v>
      </c>
      <c r="P52" s="61">
        <f t="shared" si="79"/>
        <v>-0.17264672878106069</v>
      </c>
    </row>
    <row r="53" spans="1:16" s="103" customFormat="1" ht="14.5" customHeight="1" thickBot="1">
      <c r="A53" s="64"/>
      <c r="B53" s="299" t="s">
        <v>54</v>
      </c>
      <c r="C53" s="299"/>
      <c r="D53" s="299"/>
      <c r="E53" s="299"/>
      <c r="F53" s="299"/>
      <c r="G53" s="299" t="s">
        <v>54</v>
      </c>
      <c r="H53" s="299"/>
      <c r="I53" s="299"/>
      <c r="J53" s="299"/>
      <c r="K53" s="299"/>
      <c r="L53" s="299" t="s">
        <v>54</v>
      </c>
      <c r="M53" s="299"/>
      <c r="N53" s="299"/>
      <c r="O53" s="299"/>
      <c r="P53" s="299"/>
    </row>
    <row r="54" spans="1:16" s="94" customFormat="1" ht="14.5" customHeight="1" thickBot="1">
      <c r="A54" s="99" t="s">
        <v>20</v>
      </c>
      <c r="B54" s="27">
        <f>SUM(B55:B63)</f>
        <v>22142</v>
      </c>
      <c r="C54" s="27">
        <v>932</v>
      </c>
      <c r="D54" s="49">
        <f>C54*100/B54</f>
        <v>4.209195194652696</v>
      </c>
      <c r="E54" s="27">
        <v>21210</v>
      </c>
      <c r="F54" s="49">
        <f>E54*100/B54</f>
        <v>95.790804805347307</v>
      </c>
      <c r="G54" s="27">
        <f>SUM(G55:G63)</f>
        <v>28025</v>
      </c>
      <c r="H54" s="27">
        <v>1564</v>
      </c>
      <c r="I54" s="49">
        <f>H54*100/G54</f>
        <v>5.5807314897413027</v>
      </c>
      <c r="J54" s="27">
        <v>26461</v>
      </c>
      <c r="K54" s="49">
        <f>J54*100/G54</f>
        <v>94.419268510258703</v>
      </c>
      <c r="L54" s="58">
        <f>G54-B54</f>
        <v>5883</v>
      </c>
      <c r="M54" s="58">
        <f>H54-C54</f>
        <v>632</v>
      </c>
      <c r="N54" s="60">
        <f>I54-D54</f>
        <v>1.3715362950886067</v>
      </c>
      <c r="O54" s="58">
        <f>J54-E54</f>
        <v>5251</v>
      </c>
      <c r="P54" s="60">
        <f>K54-F54</f>
        <v>-1.3715362950886032</v>
      </c>
    </row>
    <row r="55" spans="1:16" s="94" customFormat="1" ht="14.5" customHeight="1" thickBot="1">
      <c r="A55" s="100" t="s">
        <v>189</v>
      </c>
      <c r="B55" s="26">
        <f>E55+C55</f>
        <v>525</v>
      </c>
      <c r="C55" s="26">
        <v>81</v>
      </c>
      <c r="D55" s="50">
        <f t="shared" ref="D55:D63" si="82">C55*100/B55</f>
        <v>15.428571428571429</v>
      </c>
      <c r="E55" s="26">
        <v>444</v>
      </c>
      <c r="F55" s="50">
        <f t="shared" ref="F55:F63" si="83">E55*100/B55</f>
        <v>84.571428571428569</v>
      </c>
      <c r="G55" s="26">
        <f>J55+H55</f>
        <v>858</v>
      </c>
      <c r="H55" s="26">
        <v>160</v>
      </c>
      <c r="I55" s="50">
        <f t="shared" ref="I55:I63" si="84">H55*100/G55</f>
        <v>18.648018648018649</v>
      </c>
      <c r="J55" s="26">
        <v>698</v>
      </c>
      <c r="K55" s="50">
        <f t="shared" ref="K55:K63" si="85">J55*100/G55</f>
        <v>81.351981351981351</v>
      </c>
      <c r="L55" s="59">
        <f t="shared" ref="L55:L58" si="86">G55-B55</f>
        <v>333</v>
      </c>
      <c r="M55" s="59">
        <f t="shared" ref="M55:M58" si="87">H55-C55</f>
        <v>79</v>
      </c>
      <c r="N55" s="61">
        <f t="shared" ref="N55:N58" si="88">I55-D55</f>
        <v>3.2194472194472201</v>
      </c>
      <c r="O55" s="59">
        <f t="shared" ref="O55:O58" si="89">J55-E55</f>
        <v>254</v>
      </c>
      <c r="P55" s="61">
        <f t="shared" ref="P55:P58" si="90">K55-F55</f>
        <v>-3.2194472194472183</v>
      </c>
    </row>
    <row r="56" spans="1:16" s="94" customFormat="1" ht="14.5" customHeight="1" thickBot="1">
      <c r="A56" s="101" t="s">
        <v>149</v>
      </c>
      <c r="B56" s="27">
        <f t="shared" ref="B56:B58" si="91">E56+C56</f>
        <v>2335</v>
      </c>
      <c r="C56" s="27">
        <v>143</v>
      </c>
      <c r="D56" s="49">
        <f t="shared" si="82"/>
        <v>6.1241970021413277</v>
      </c>
      <c r="E56" s="27">
        <v>2192</v>
      </c>
      <c r="F56" s="49">
        <f t="shared" si="83"/>
        <v>93.875802997858671</v>
      </c>
      <c r="G56" s="27">
        <f t="shared" ref="G56:G58" si="92">J56+H56</f>
        <v>2808</v>
      </c>
      <c r="H56" s="27">
        <v>232</v>
      </c>
      <c r="I56" s="49">
        <f t="shared" si="84"/>
        <v>8.2621082621082618</v>
      </c>
      <c r="J56" s="27">
        <v>2576</v>
      </c>
      <c r="K56" s="49">
        <f t="shared" si="85"/>
        <v>91.737891737891744</v>
      </c>
      <c r="L56" s="58">
        <f t="shared" si="86"/>
        <v>473</v>
      </c>
      <c r="M56" s="58">
        <f t="shared" si="87"/>
        <v>89</v>
      </c>
      <c r="N56" s="60">
        <f t="shared" si="88"/>
        <v>2.1379112599669341</v>
      </c>
      <c r="O56" s="58">
        <f t="shared" si="89"/>
        <v>384</v>
      </c>
      <c r="P56" s="60">
        <f t="shared" si="90"/>
        <v>-2.137911259966927</v>
      </c>
    </row>
    <row r="57" spans="1:16" s="94" customFormat="1" ht="14.5" customHeight="1" thickBot="1">
      <c r="A57" s="100" t="s">
        <v>150</v>
      </c>
      <c r="B57" s="26">
        <f t="shared" si="91"/>
        <v>2597</v>
      </c>
      <c r="C57" s="26">
        <v>159</v>
      </c>
      <c r="D57" s="50">
        <f t="shared" si="82"/>
        <v>6.1224489795918364</v>
      </c>
      <c r="E57" s="26">
        <v>2438</v>
      </c>
      <c r="F57" s="50">
        <f t="shared" si="83"/>
        <v>93.877551020408163</v>
      </c>
      <c r="G57" s="26">
        <f t="shared" si="92"/>
        <v>4033</v>
      </c>
      <c r="H57" s="26">
        <v>329</v>
      </c>
      <c r="I57" s="50">
        <f t="shared" si="84"/>
        <v>8.157698983387057</v>
      </c>
      <c r="J57" s="26">
        <v>3704</v>
      </c>
      <c r="K57" s="50">
        <f t="shared" si="85"/>
        <v>91.84230101661295</v>
      </c>
      <c r="L57" s="59">
        <f t="shared" si="86"/>
        <v>1436</v>
      </c>
      <c r="M57" s="59">
        <f t="shared" si="87"/>
        <v>170</v>
      </c>
      <c r="N57" s="61">
        <f t="shared" si="88"/>
        <v>2.0352500037952206</v>
      </c>
      <c r="O57" s="59">
        <f t="shared" si="89"/>
        <v>1266</v>
      </c>
      <c r="P57" s="61">
        <f t="shared" si="90"/>
        <v>-2.0352500037952126</v>
      </c>
    </row>
    <row r="58" spans="1:16" s="94" customFormat="1" ht="14.5" customHeight="1" thickBot="1">
      <c r="A58" s="101" t="s">
        <v>152</v>
      </c>
      <c r="B58" s="27">
        <f t="shared" si="91"/>
        <v>2349</v>
      </c>
      <c r="C58" s="27">
        <v>115</v>
      </c>
      <c r="D58" s="49">
        <f t="shared" si="82"/>
        <v>4.8957002979991486</v>
      </c>
      <c r="E58" s="27">
        <v>2234</v>
      </c>
      <c r="F58" s="49">
        <f t="shared" si="83"/>
        <v>95.104299702000858</v>
      </c>
      <c r="G58" s="27">
        <f t="shared" si="92"/>
        <v>3099</v>
      </c>
      <c r="H58" s="27">
        <v>239</v>
      </c>
      <c r="I58" s="49">
        <f t="shared" si="84"/>
        <v>7.7121652145853501</v>
      </c>
      <c r="J58" s="27">
        <v>2860</v>
      </c>
      <c r="K58" s="49">
        <f t="shared" si="85"/>
        <v>92.287834785414645</v>
      </c>
      <c r="L58" s="58">
        <f t="shared" si="86"/>
        <v>750</v>
      </c>
      <c r="M58" s="58">
        <f t="shared" si="87"/>
        <v>124</v>
      </c>
      <c r="N58" s="60">
        <f t="shared" si="88"/>
        <v>2.8164649165862015</v>
      </c>
      <c r="O58" s="58">
        <f t="shared" si="89"/>
        <v>626</v>
      </c>
      <c r="P58" s="60">
        <f t="shared" si="90"/>
        <v>-2.816464916586213</v>
      </c>
    </row>
    <row r="59" spans="1:16" s="94" customFormat="1" ht="14.5" customHeight="1" thickBot="1">
      <c r="A59" s="100" t="s">
        <v>153</v>
      </c>
      <c r="B59" s="26">
        <f>E59+C59</f>
        <v>2484</v>
      </c>
      <c r="C59" s="26">
        <v>99</v>
      </c>
      <c r="D59" s="50">
        <f t="shared" si="82"/>
        <v>3.9855072463768115</v>
      </c>
      <c r="E59" s="26">
        <v>2385</v>
      </c>
      <c r="F59" s="50">
        <f t="shared" si="83"/>
        <v>96.014492753623188</v>
      </c>
      <c r="G59" s="26">
        <f>J59+H59</f>
        <v>3089</v>
      </c>
      <c r="H59" s="26">
        <v>176</v>
      </c>
      <c r="I59" s="50">
        <f t="shared" si="84"/>
        <v>5.6976367756555524</v>
      </c>
      <c r="J59" s="26">
        <v>2913</v>
      </c>
      <c r="K59" s="50">
        <f t="shared" si="85"/>
        <v>94.302363224344447</v>
      </c>
      <c r="L59" s="59">
        <f t="shared" ref="L59:P63" si="93">G59-B59</f>
        <v>605</v>
      </c>
      <c r="M59" s="59">
        <f t="shared" si="93"/>
        <v>77</v>
      </c>
      <c r="N59" s="61">
        <f t="shared" si="93"/>
        <v>1.7121295292787408</v>
      </c>
      <c r="O59" s="59">
        <f t="shared" si="93"/>
        <v>528</v>
      </c>
      <c r="P59" s="61">
        <f t="shared" si="93"/>
        <v>-1.7121295292787408</v>
      </c>
    </row>
    <row r="60" spans="1:16" s="94" customFormat="1" ht="14.5" customHeight="1" thickBot="1">
      <c r="A60" s="101" t="s">
        <v>154</v>
      </c>
      <c r="B60" s="27">
        <f t="shared" ref="B60:B63" si="94">E60+C60</f>
        <v>2911</v>
      </c>
      <c r="C60" s="27">
        <v>106</v>
      </c>
      <c r="D60" s="49">
        <f t="shared" si="82"/>
        <v>3.6413603572655444</v>
      </c>
      <c r="E60" s="27">
        <v>2805</v>
      </c>
      <c r="F60" s="49">
        <f t="shared" si="83"/>
        <v>96.35863964273446</v>
      </c>
      <c r="G60" s="27">
        <f t="shared" ref="G60:G63" si="95">J60+H60</f>
        <v>3072</v>
      </c>
      <c r="H60" s="27">
        <v>132</v>
      </c>
      <c r="I60" s="49">
        <f t="shared" si="84"/>
        <v>4.296875</v>
      </c>
      <c r="J60" s="27">
        <v>2940</v>
      </c>
      <c r="K60" s="49">
        <f t="shared" si="85"/>
        <v>95.703125</v>
      </c>
      <c r="L60" s="58">
        <f t="shared" si="93"/>
        <v>161</v>
      </c>
      <c r="M60" s="58">
        <f t="shared" si="93"/>
        <v>26</v>
      </c>
      <c r="N60" s="60">
        <f t="shared" si="93"/>
        <v>0.65551464273445559</v>
      </c>
      <c r="O60" s="58">
        <f t="shared" si="93"/>
        <v>135</v>
      </c>
      <c r="P60" s="60">
        <f t="shared" si="93"/>
        <v>-0.65551464273445958</v>
      </c>
    </row>
    <row r="61" spans="1:16" s="94" customFormat="1" ht="14.5" customHeight="1" thickBot="1">
      <c r="A61" s="100" t="s">
        <v>155</v>
      </c>
      <c r="B61" s="26">
        <f t="shared" si="94"/>
        <v>3214</v>
      </c>
      <c r="C61" s="26">
        <v>85</v>
      </c>
      <c r="D61" s="50">
        <f t="shared" si="82"/>
        <v>2.6446795270690728</v>
      </c>
      <c r="E61" s="26">
        <v>3129</v>
      </c>
      <c r="F61" s="50">
        <f t="shared" si="83"/>
        <v>97.355320472930927</v>
      </c>
      <c r="G61" s="26">
        <f t="shared" si="95"/>
        <v>3372</v>
      </c>
      <c r="H61" s="26">
        <v>108</v>
      </c>
      <c r="I61" s="50">
        <f t="shared" si="84"/>
        <v>3.2028469750889679</v>
      </c>
      <c r="J61" s="26">
        <v>3264</v>
      </c>
      <c r="K61" s="50">
        <f t="shared" si="85"/>
        <v>96.797153024911026</v>
      </c>
      <c r="L61" s="59">
        <f t="shared" si="93"/>
        <v>158</v>
      </c>
      <c r="M61" s="59">
        <f t="shared" si="93"/>
        <v>23</v>
      </c>
      <c r="N61" s="61">
        <f t="shared" si="93"/>
        <v>0.55816744801989504</v>
      </c>
      <c r="O61" s="59">
        <f t="shared" si="93"/>
        <v>135</v>
      </c>
      <c r="P61" s="61">
        <f t="shared" si="93"/>
        <v>-0.55816744801990126</v>
      </c>
    </row>
    <row r="62" spans="1:16" s="94" customFormat="1" ht="14.5" customHeight="1" thickBot="1">
      <c r="A62" s="101" t="s">
        <v>156</v>
      </c>
      <c r="B62" s="27">
        <f t="shared" si="94"/>
        <v>3058</v>
      </c>
      <c r="C62" s="27">
        <v>99</v>
      </c>
      <c r="D62" s="49">
        <f t="shared" si="82"/>
        <v>3.2374100719424459</v>
      </c>
      <c r="E62" s="27">
        <v>2959</v>
      </c>
      <c r="F62" s="49">
        <f t="shared" si="83"/>
        <v>96.762589928057551</v>
      </c>
      <c r="G62" s="27">
        <f t="shared" si="95"/>
        <v>3318</v>
      </c>
      <c r="H62" s="27">
        <v>98</v>
      </c>
      <c r="I62" s="49">
        <f t="shared" si="84"/>
        <v>2.9535864978902953</v>
      </c>
      <c r="J62" s="27">
        <v>3220</v>
      </c>
      <c r="K62" s="49">
        <f t="shared" si="85"/>
        <v>97.046413502109701</v>
      </c>
      <c r="L62" s="58">
        <f t="shared" si="93"/>
        <v>260</v>
      </c>
      <c r="M62" s="58">
        <f t="shared" si="93"/>
        <v>-1</v>
      </c>
      <c r="N62" s="60">
        <f t="shared" si="93"/>
        <v>-0.28382357405215064</v>
      </c>
      <c r="O62" s="58">
        <f t="shared" si="93"/>
        <v>261</v>
      </c>
      <c r="P62" s="60">
        <f t="shared" si="93"/>
        <v>0.28382357405214975</v>
      </c>
    </row>
    <row r="63" spans="1:16" s="94" customFormat="1" ht="14.5" customHeight="1" thickBot="1">
      <c r="A63" s="100" t="s">
        <v>73</v>
      </c>
      <c r="B63" s="26">
        <f t="shared" si="94"/>
        <v>2669</v>
      </c>
      <c r="C63" s="26">
        <f>C54-C55-C56-C57-C58-C59-C60-C61-C62</f>
        <v>45</v>
      </c>
      <c r="D63" s="50">
        <f t="shared" si="82"/>
        <v>1.6860247283626826</v>
      </c>
      <c r="E63" s="26">
        <f>E54-E55-E56-E57-E58-E59-E60-E61-E62</f>
        <v>2624</v>
      </c>
      <c r="F63" s="50">
        <f t="shared" si="83"/>
        <v>98.313975271637318</v>
      </c>
      <c r="G63" s="26">
        <f t="shared" si="95"/>
        <v>4376</v>
      </c>
      <c r="H63" s="26">
        <f>H54-H55-H56-H57-H58-H59-H60-H61-H62</f>
        <v>90</v>
      </c>
      <c r="I63" s="50">
        <f t="shared" si="84"/>
        <v>2.0566727605118831</v>
      </c>
      <c r="J63" s="26">
        <f>J54-J55-J56-J57-J58-J59-J60-J61-J62</f>
        <v>4286</v>
      </c>
      <c r="K63" s="50">
        <f t="shared" si="85"/>
        <v>97.943327239488113</v>
      </c>
      <c r="L63" s="59">
        <f t="shared" si="93"/>
        <v>1707</v>
      </c>
      <c r="M63" s="59">
        <f t="shared" si="93"/>
        <v>45</v>
      </c>
      <c r="N63" s="61">
        <f t="shared" si="93"/>
        <v>0.3706480321492005</v>
      </c>
      <c r="O63" s="59">
        <f t="shared" si="93"/>
        <v>1662</v>
      </c>
      <c r="P63" s="61">
        <f t="shared" si="93"/>
        <v>-0.37064803214920516</v>
      </c>
    </row>
    <row r="64" spans="1:16" s="103" customFormat="1" ht="14.5" customHeight="1" thickBot="1">
      <c r="A64" s="64"/>
      <c r="B64" s="299" t="s">
        <v>119</v>
      </c>
      <c r="C64" s="299"/>
      <c r="D64" s="299"/>
      <c r="E64" s="299"/>
      <c r="F64" s="299"/>
      <c r="G64" s="299" t="s">
        <v>119</v>
      </c>
      <c r="H64" s="299"/>
      <c r="I64" s="299"/>
      <c r="J64" s="299"/>
      <c r="K64" s="299"/>
      <c r="L64" s="299" t="s">
        <v>119</v>
      </c>
      <c r="M64" s="299"/>
      <c r="N64" s="299"/>
      <c r="O64" s="299"/>
      <c r="P64" s="299"/>
    </row>
    <row r="65" spans="1:16" s="94" customFormat="1" ht="14.5" customHeight="1" thickBot="1">
      <c r="A65" s="99" t="s">
        <v>20</v>
      </c>
      <c r="B65" s="27">
        <f>SUM(B66:B74)</f>
        <v>43890</v>
      </c>
      <c r="C65" s="27">
        <v>2538</v>
      </c>
      <c r="D65" s="49">
        <f>C65*100/B65</f>
        <v>5.7826384142173612</v>
      </c>
      <c r="E65" s="27">
        <v>41352</v>
      </c>
      <c r="F65" s="49">
        <f>E65*100/B65</f>
        <v>94.217361585782641</v>
      </c>
      <c r="G65" s="27">
        <f>SUM(G66:G74)</f>
        <v>53169</v>
      </c>
      <c r="H65" s="27">
        <v>3962</v>
      </c>
      <c r="I65" s="49">
        <f>H65*100/G65</f>
        <v>7.4517105832345916</v>
      </c>
      <c r="J65" s="27">
        <v>49207</v>
      </c>
      <c r="K65" s="49">
        <f>J65*100/G65</f>
        <v>92.548289416765414</v>
      </c>
      <c r="L65" s="58">
        <f>G65-B65</f>
        <v>9279</v>
      </c>
      <c r="M65" s="58">
        <f>H65-C65</f>
        <v>1424</v>
      </c>
      <c r="N65" s="60">
        <f>I65-D65</f>
        <v>1.6690721690172303</v>
      </c>
      <c r="O65" s="58">
        <f>J65-E65</f>
        <v>7855</v>
      </c>
      <c r="P65" s="60">
        <f>K65-F65</f>
        <v>-1.6690721690172268</v>
      </c>
    </row>
    <row r="66" spans="1:16" s="94" customFormat="1" ht="14.5" customHeight="1" thickBot="1">
      <c r="A66" s="100" t="s">
        <v>189</v>
      </c>
      <c r="B66" s="26">
        <f>E66+C66</f>
        <v>971</v>
      </c>
      <c r="C66" s="26">
        <v>153</v>
      </c>
      <c r="D66" s="50">
        <f t="shared" ref="D66:D74" si="96">C66*100/B66</f>
        <v>15.756951596292481</v>
      </c>
      <c r="E66" s="26">
        <v>818</v>
      </c>
      <c r="F66" s="50">
        <f t="shared" ref="F66:F74" si="97">E66*100/B66</f>
        <v>84.243048403707519</v>
      </c>
      <c r="G66" s="26">
        <f>J66+H66</f>
        <v>1474</v>
      </c>
      <c r="H66" s="26">
        <v>276</v>
      </c>
      <c r="I66" s="50">
        <f t="shared" ref="I66:I74" si="98">H66*100/G66</f>
        <v>18.724559023066487</v>
      </c>
      <c r="J66" s="26">
        <v>1198</v>
      </c>
      <c r="K66" s="50">
        <f t="shared" ref="K66:K74" si="99">J66*100/G66</f>
        <v>81.27544097693351</v>
      </c>
      <c r="L66" s="59">
        <f t="shared" ref="L66:L69" si="100">G66-B66</f>
        <v>503</v>
      </c>
      <c r="M66" s="59">
        <f t="shared" ref="M66:M69" si="101">H66-C66</f>
        <v>123</v>
      </c>
      <c r="N66" s="61">
        <f t="shared" ref="N66:N69" si="102">I66-D66</f>
        <v>2.9676074267740056</v>
      </c>
      <c r="O66" s="59">
        <f t="shared" ref="O66:O69" si="103">J66-E66</f>
        <v>380</v>
      </c>
      <c r="P66" s="61">
        <f t="shared" ref="P66:P69" si="104">K66-F66</f>
        <v>-2.9676074267740091</v>
      </c>
    </row>
    <row r="67" spans="1:16" s="94" customFormat="1" ht="14.5" customHeight="1" thickBot="1">
      <c r="A67" s="101" t="s">
        <v>149</v>
      </c>
      <c r="B67" s="27">
        <f t="shared" ref="B67:B69" si="105">E67+C67</f>
        <v>4638</v>
      </c>
      <c r="C67" s="27">
        <v>443</v>
      </c>
      <c r="D67" s="49">
        <f t="shared" si="96"/>
        <v>9.551530832255283</v>
      </c>
      <c r="E67" s="27">
        <v>4195</v>
      </c>
      <c r="F67" s="49">
        <f t="shared" si="97"/>
        <v>90.448469167744719</v>
      </c>
      <c r="G67" s="27">
        <f t="shared" ref="G67:G69" si="106">J67+H67</f>
        <v>5029</v>
      </c>
      <c r="H67" s="27">
        <v>510</v>
      </c>
      <c r="I67" s="49">
        <f t="shared" si="98"/>
        <v>10.141181149333864</v>
      </c>
      <c r="J67" s="27">
        <v>4519</v>
      </c>
      <c r="K67" s="49">
        <f t="shared" si="99"/>
        <v>89.85881885066614</v>
      </c>
      <c r="L67" s="58">
        <f t="shared" si="100"/>
        <v>391</v>
      </c>
      <c r="M67" s="58">
        <f t="shared" si="101"/>
        <v>67</v>
      </c>
      <c r="N67" s="60">
        <f t="shared" si="102"/>
        <v>0.58965031707858095</v>
      </c>
      <c r="O67" s="58">
        <f t="shared" si="103"/>
        <v>324</v>
      </c>
      <c r="P67" s="60">
        <f t="shared" si="104"/>
        <v>-0.58965031707857918</v>
      </c>
    </row>
    <row r="68" spans="1:16" s="94" customFormat="1" ht="14.5" customHeight="1" thickBot="1">
      <c r="A68" s="100" t="s">
        <v>150</v>
      </c>
      <c r="B68" s="26">
        <f t="shared" si="105"/>
        <v>5509</v>
      </c>
      <c r="C68" s="26">
        <v>462</v>
      </c>
      <c r="D68" s="50">
        <f t="shared" si="96"/>
        <v>8.3862770012706473</v>
      </c>
      <c r="E68" s="26">
        <v>5047</v>
      </c>
      <c r="F68" s="50">
        <f t="shared" si="97"/>
        <v>91.613722998729358</v>
      </c>
      <c r="G68" s="26">
        <f t="shared" si="106"/>
        <v>8214</v>
      </c>
      <c r="H68" s="26">
        <v>866</v>
      </c>
      <c r="I68" s="50">
        <f t="shared" si="98"/>
        <v>10.542975407840272</v>
      </c>
      <c r="J68" s="26">
        <v>7348</v>
      </c>
      <c r="K68" s="50">
        <f t="shared" si="99"/>
        <v>89.457024592159726</v>
      </c>
      <c r="L68" s="59">
        <f t="shared" si="100"/>
        <v>2705</v>
      </c>
      <c r="M68" s="59">
        <f t="shared" si="101"/>
        <v>404</v>
      </c>
      <c r="N68" s="61">
        <f t="shared" si="102"/>
        <v>2.1566984065696246</v>
      </c>
      <c r="O68" s="59">
        <f t="shared" si="103"/>
        <v>2301</v>
      </c>
      <c r="P68" s="61">
        <f t="shared" si="104"/>
        <v>-2.1566984065696317</v>
      </c>
    </row>
    <row r="69" spans="1:16" s="94" customFormat="1" ht="14.5" customHeight="1" thickBot="1">
      <c r="A69" s="101" t="s">
        <v>152</v>
      </c>
      <c r="B69" s="27">
        <f t="shared" si="105"/>
        <v>4641</v>
      </c>
      <c r="C69" s="27">
        <v>405</v>
      </c>
      <c r="D69" s="49">
        <f t="shared" si="96"/>
        <v>8.7265675500969611</v>
      </c>
      <c r="E69" s="27">
        <v>4236</v>
      </c>
      <c r="F69" s="49">
        <f t="shared" si="97"/>
        <v>91.273432449903041</v>
      </c>
      <c r="G69" s="27">
        <f t="shared" si="106"/>
        <v>6236</v>
      </c>
      <c r="H69" s="27">
        <v>699</v>
      </c>
      <c r="I69" s="49">
        <f t="shared" si="98"/>
        <v>11.209108402822322</v>
      </c>
      <c r="J69" s="27">
        <v>5537</v>
      </c>
      <c r="K69" s="49">
        <f t="shared" si="99"/>
        <v>88.790891597177676</v>
      </c>
      <c r="L69" s="58">
        <f t="shared" si="100"/>
        <v>1595</v>
      </c>
      <c r="M69" s="58">
        <f t="shared" si="101"/>
        <v>294</v>
      </c>
      <c r="N69" s="60">
        <f t="shared" si="102"/>
        <v>2.4825408527253607</v>
      </c>
      <c r="O69" s="58">
        <f t="shared" si="103"/>
        <v>1301</v>
      </c>
      <c r="P69" s="60">
        <f t="shared" si="104"/>
        <v>-2.4825408527253643</v>
      </c>
    </row>
    <row r="70" spans="1:16" s="94" customFormat="1" ht="14.5" customHeight="1" thickBot="1">
      <c r="A70" s="100" t="s">
        <v>153</v>
      </c>
      <c r="B70" s="26">
        <f>E70+C70</f>
        <v>4568</v>
      </c>
      <c r="C70" s="26">
        <v>272</v>
      </c>
      <c r="D70" s="50">
        <f t="shared" si="96"/>
        <v>5.9544658493870406</v>
      </c>
      <c r="E70" s="26">
        <v>4296</v>
      </c>
      <c r="F70" s="50">
        <f t="shared" si="97"/>
        <v>94.045534150612966</v>
      </c>
      <c r="G70" s="26">
        <f>J70+H70</f>
        <v>5474</v>
      </c>
      <c r="H70" s="26">
        <v>484</v>
      </c>
      <c r="I70" s="50">
        <f t="shared" si="98"/>
        <v>8.8417975886006577</v>
      </c>
      <c r="J70" s="26">
        <v>4990</v>
      </c>
      <c r="K70" s="50">
        <f t="shared" si="99"/>
        <v>91.158202411399344</v>
      </c>
      <c r="L70" s="59">
        <f t="shared" ref="L70:P74" si="107">G70-B70</f>
        <v>906</v>
      </c>
      <c r="M70" s="59">
        <f t="shared" si="107"/>
        <v>212</v>
      </c>
      <c r="N70" s="61">
        <f t="shared" si="107"/>
        <v>2.8873317392136171</v>
      </c>
      <c r="O70" s="59">
        <f t="shared" si="107"/>
        <v>694</v>
      </c>
      <c r="P70" s="61">
        <f t="shared" si="107"/>
        <v>-2.8873317392136215</v>
      </c>
    </row>
    <row r="71" spans="1:16" s="94" customFormat="1" ht="14.5" customHeight="1" thickBot="1">
      <c r="A71" s="101" t="s">
        <v>154</v>
      </c>
      <c r="B71" s="27">
        <f t="shared" ref="B71:B74" si="108">E71+C71</f>
        <v>5922</v>
      </c>
      <c r="C71" s="27">
        <v>258</v>
      </c>
      <c r="D71" s="49">
        <f t="shared" si="96"/>
        <v>4.3566362715298883</v>
      </c>
      <c r="E71" s="27">
        <v>5664</v>
      </c>
      <c r="F71" s="49">
        <f t="shared" si="97"/>
        <v>95.643363728470106</v>
      </c>
      <c r="G71" s="27">
        <f t="shared" ref="G71:G74" si="109">J71+H71</f>
        <v>5606</v>
      </c>
      <c r="H71" s="27">
        <v>339</v>
      </c>
      <c r="I71" s="49">
        <f t="shared" si="98"/>
        <v>6.0470924009989293</v>
      </c>
      <c r="J71" s="27">
        <v>5267</v>
      </c>
      <c r="K71" s="49">
        <f t="shared" si="99"/>
        <v>93.952907599001065</v>
      </c>
      <c r="L71" s="58">
        <f t="shared" si="107"/>
        <v>-316</v>
      </c>
      <c r="M71" s="58">
        <f t="shared" si="107"/>
        <v>81</v>
      </c>
      <c r="N71" s="60">
        <f t="shared" si="107"/>
        <v>1.690456129469041</v>
      </c>
      <c r="O71" s="58">
        <f t="shared" si="107"/>
        <v>-397</v>
      </c>
      <c r="P71" s="60">
        <f t="shared" si="107"/>
        <v>-1.690456129469041</v>
      </c>
    </row>
    <row r="72" spans="1:16" s="94" customFormat="1" ht="14.5" customHeight="1" thickBot="1">
      <c r="A72" s="100" t="s">
        <v>155</v>
      </c>
      <c r="B72" s="26">
        <f t="shared" si="108"/>
        <v>6593</v>
      </c>
      <c r="C72" s="26">
        <v>216</v>
      </c>
      <c r="D72" s="50">
        <f t="shared" si="96"/>
        <v>3.2762020324586683</v>
      </c>
      <c r="E72" s="26">
        <v>6377</v>
      </c>
      <c r="F72" s="50">
        <f t="shared" si="97"/>
        <v>96.72379796754133</v>
      </c>
      <c r="G72" s="26">
        <f t="shared" si="109"/>
        <v>6596</v>
      </c>
      <c r="H72" s="26">
        <v>307</v>
      </c>
      <c r="I72" s="50">
        <f t="shared" si="98"/>
        <v>4.6543359611885995</v>
      </c>
      <c r="J72" s="26">
        <v>6289</v>
      </c>
      <c r="K72" s="50">
        <f t="shared" si="99"/>
        <v>95.345664038811407</v>
      </c>
      <c r="L72" s="59">
        <f t="shared" si="107"/>
        <v>3</v>
      </c>
      <c r="M72" s="59">
        <f t="shared" si="107"/>
        <v>91</v>
      </c>
      <c r="N72" s="61">
        <f t="shared" si="107"/>
        <v>1.3781339287299312</v>
      </c>
      <c r="O72" s="59">
        <f t="shared" si="107"/>
        <v>-88</v>
      </c>
      <c r="P72" s="61">
        <f t="shared" si="107"/>
        <v>-1.3781339287299232</v>
      </c>
    </row>
    <row r="73" spans="1:16" s="94" customFormat="1" ht="14.5" customHeight="1" thickBot="1">
      <c r="A73" s="101" t="s">
        <v>156</v>
      </c>
      <c r="B73" s="27">
        <f t="shared" si="108"/>
        <v>5837</v>
      </c>
      <c r="C73" s="27">
        <v>186</v>
      </c>
      <c r="D73" s="49">
        <f t="shared" si="96"/>
        <v>3.1865684426931642</v>
      </c>
      <c r="E73" s="27">
        <v>5651</v>
      </c>
      <c r="F73" s="49">
        <f t="shared" si="97"/>
        <v>96.813431557306842</v>
      </c>
      <c r="G73" s="27">
        <f t="shared" si="109"/>
        <v>6304</v>
      </c>
      <c r="H73" s="27">
        <v>228</v>
      </c>
      <c r="I73" s="49">
        <f t="shared" si="98"/>
        <v>3.6167512690355328</v>
      </c>
      <c r="J73" s="27">
        <v>6076</v>
      </c>
      <c r="K73" s="49">
        <f t="shared" si="99"/>
        <v>96.383248730964468</v>
      </c>
      <c r="L73" s="58">
        <f t="shared" si="107"/>
        <v>467</v>
      </c>
      <c r="M73" s="58">
        <f t="shared" si="107"/>
        <v>42</v>
      </c>
      <c r="N73" s="60">
        <f t="shared" si="107"/>
        <v>0.4301828263423686</v>
      </c>
      <c r="O73" s="58">
        <f t="shared" si="107"/>
        <v>425</v>
      </c>
      <c r="P73" s="60">
        <f t="shared" si="107"/>
        <v>-0.43018282634237437</v>
      </c>
    </row>
    <row r="74" spans="1:16" s="94" customFormat="1" ht="14.5" customHeight="1" thickBot="1">
      <c r="A74" s="100" t="s">
        <v>73</v>
      </c>
      <c r="B74" s="26">
        <f t="shared" si="108"/>
        <v>5211</v>
      </c>
      <c r="C74" s="26">
        <f>C65-C66-C67-C68-C69-C70-C71-C72-C73</f>
        <v>143</v>
      </c>
      <c r="D74" s="50">
        <f t="shared" si="96"/>
        <v>2.7441949721742467</v>
      </c>
      <c r="E74" s="26">
        <f>E65-E66-E67-E68-E69-E70-E71-E72-E73</f>
        <v>5068</v>
      </c>
      <c r="F74" s="50">
        <f t="shared" si="97"/>
        <v>97.255805027825758</v>
      </c>
      <c r="G74" s="26">
        <f t="shared" si="109"/>
        <v>8236</v>
      </c>
      <c r="H74" s="26">
        <f>H65-H66-H67-H68-H69-H70-H71-H72-H73</f>
        <v>253</v>
      </c>
      <c r="I74" s="50">
        <f t="shared" si="98"/>
        <v>3.071879553181156</v>
      </c>
      <c r="J74" s="26">
        <f>J65-J66-J67-J68-J69-J70-J71-J72-J73</f>
        <v>7983</v>
      </c>
      <c r="K74" s="50">
        <f t="shared" si="99"/>
        <v>96.928120446818838</v>
      </c>
      <c r="L74" s="59">
        <f t="shared" si="107"/>
        <v>3025</v>
      </c>
      <c r="M74" s="59">
        <f t="shared" si="107"/>
        <v>110</v>
      </c>
      <c r="N74" s="61">
        <f t="shared" si="107"/>
        <v>0.32768458100690934</v>
      </c>
      <c r="O74" s="59">
        <f t="shared" si="107"/>
        <v>2915</v>
      </c>
      <c r="P74" s="61">
        <f t="shared" si="107"/>
        <v>-0.32768458100692044</v>
      </c>
    </row>
    <row r="75" spans="1:16" s="103" customFormat="1" ht="14.5" customHeight="1" thickBot="1">
      <c r="A75" s="64"/>
      <c r="B75" s="299" t="s">
        <v>55</v>
      </c>
      <c r="C75" s="299"/>
      <c r="D75" s="299"/>
      <c r="E75" s="299"/>
      <c r="F75" s="299"/>
      <c r="G75" s="299" t="s">
        <v>55</v>
      </c>
      <c r="H75" s="299"/>
      <c r="I75" s="299"/>
      <c r="J75" s="299"/>
      <c r="K75" s="299"/>
      <c r="L75" s="299" t="s">
        <v>55</v>
      </c>
      <c r="M75" s="299"/>
      <c r="N75" s="299"/>
      <c r="O75" s="299"/>
      <c r="P75" s="299"/>
    </row>
    <row r="76" spans="1:16" ht="14.5" customHeight="1" thickBot="1">
      <c r="A76" s="99" t="s">
        <v>20</v>
      </c>
      <c r="B76" s="27">
        <f>SUM(B77:B85)</f>
        <v>12414</v>
      </c>
      <c r="C76" s="27">
        <v>407</v>
      </c>
      <c r="D76" s="49">
        <f>C76*100/B76</f>
        <v>3.2785564685033028</v>
      </c>
      <c r="E76" s="27">
        <v>12007</v>
      </c>
      <c r="F76" s="49">
        <f>E76*100/B76</f>
        <v>96.721443531496703</v>
      </c>
      <c r="G76" s="27">
        <f>SUM(G77:G85)</f>
        <v>15944</v>
      </c>
      <c r="H76" s="27">
        <v>730</v>
      </c>
      <c r="I76" s="49">
        <f>H76*100/G76</f>
        <v>4.5785248369292519</v>
      </c>
      <c r="J76" s="27">
        <v>15214</v>
      </c>
      <c r="K76" s="49">
        <f>J76*100/G76</f>
        <v>95.421475163070753</v>
      </c>
      <c r="L76" s="58">
        <f>G76-B76</f>
        <v>3530</v>
      </c>
      <c r="M76" s="58">
        <f>H76-C76</f>
        <v>323</v>
      </c>
      <c r="N76" s="60">
        <f>I76-D76</f>
        <v>1.2999683684259491</v>
      </c>
      <c r="O76" s="58">
        <f>J76-E76</f>
        <v>3207</v>
      </c>
      <c r="P76" s="60">
        <f>K76-F76</f>
        <v>-1.2999683684259509</v>
      </c>
    </row>
    <row r="77" spans="1:16" s="94" customFormat="1" ht="14.5" customHeight="1" thickBot="1">
      <c r="A77" s="100" t="s">
        <v>189</v>
      </c>
      <c r="B77" s="26">
        <f>E77+C77</f>
        <v>207</v>
      </c>
      <c r="C77" s="26">
        <v>31</v>
      </c>
      <c r="D77" s="50">
        <f t="shared" ref="D77:D85" si="110">C77*100/B77</f>
        <v>14.97584541062802</v>
      </c>
      <c r="E77" s="26">
        <v>176</v>
      </c>
      <c r="F77" s="50">
        <f t="shared" ref="F77:F85" si="111">E77*100/B77</f>
        <v>85.024154589371975</v>
      </c>
      <c r="G77" s="26">
        <f>J77+H77</f>
        <v>367</v>
      </c>
      <c r="H77" s="26">
        <v>67</v>
      </c>
      <c r="I77" s="50">
        <f t="shared" ref="I77:I85" si="112">H77*100/G77</f>
        <v>18.256130790190735</v>
      </c>
      <c r="J77" s="26">
        <v>300</v>
      </c>
      <c r="K77" s="50">
        <f t="shared" ref="K77:K85" si="113">J77*100/G77</f>
        <v>81.743869209809262</v>
      </c>
      <c r="L77" s="59">
        <f t="shared" ref="L77:L80" si="114">G77-B77</f>
        <v>160</v>
      </c>
      <c r="M77" s="59">
        <f t="shared" ref="M77:M80" si="115">H77-C77</f>
        <v>36</v>
      </c>
      <c r="N77" s="61">
        <f t="shared" ref="N77:N80" si="116">I77-D77</f>
        <v>3.2802853795627147</v>
      </c>
      <c r="O77" s="59">
        <f t="shared" ref="O77:O80" si="117">J77-E77</f>
        <v>124</v>
      </c>
      <c r="P77" s="61">
        <f t="shared" ref="P77:P80" si="118">K77-F77</f>
        <v>-3.2802853795627129</v>
      </c>
    </row>
    <row r="78" spans="1:16" s="94" customFormat="1" ht="14.5" customHeight="1" thickBot="1">
      <c r="A78" s="101" t="s">
        <v>149</v>
      </c>
      <c r="B78" s="27">
        <f t="shared" ref="B78:B80" si="119">E78+C78</f>
        <v>1343</v>
      </c>
      <c r="C78" s="27">
        <v>87</v>
      </c>
      <c r="D78" s="49">
        <f t="shared" si="110"/>
        <v>6.4780342516753535</v>
      </c>
      <c r="E78" s="27">
        <v>1256</v>
      </c>
      <c r="F78" s="49">
        <f t="shared" si="111"/>
        <v>93.521965748324646</v>
      </c>
      <c r="G78" s="27">
        <f t="shared" ref="G78:G80" si="120">J78+H78</f>
        <v>1617</v>
      </c>
      <c r="H78" s="27">
        <v>118</v>
      </c>
      <c r="I78" s="49">
        <f t="shared" si="112"/>
        <v>7.2974644403215834</v>
      </c>
      <c r="J78" s="27">
        <v>1499</v>
      </c>
      <c r="K78" s="49">
        <f t="shared" si="113"/>
        <v>92.702535559678424</v>
      </c>
      <c r="L78" s="58">
        <f t="shared" si="114"/>
        <v>274</v>
      </c>
      <c r="M78" s="58">
        <f t="shared" si="115"/>
        <v>31</v>
      </c>
      <c r="N78" s="60">
        <f t="shared" si="116"/>
        <v>0.81943018864622985</v>
      </c>
      <c r="O78" s="58">
        <f t="shared" si="117"/>
        <v>243</v>
      </c>
      <c r="P78" s="60">
        <f t="shared" si="118"/>
        <v>-0.81943018864622275</v>
      </c>
    </row>
    <row r="79" spans="1:16" s="94" customFormat="1" ht="14.5" customHeight="1" thickBot="1">
      <c r="A79" s="100" t="s">
        <v>150</v>
      </c>
      <c r="B79" s="26">
        <f t="shared" si="119"/>
        <v>1418</v>
      </c>
      <c r="C79" s="26">
        <v>72</v>
      </c>
      <c r="D79" s="50">
        <f t="shared" si="110"/>
        <v>5.0775740479548661</v>
      </c>
      <c r="E79" s="26">
        <v>1346</v>
      </c>
      <c r="F79" s="50">
        <f t="shared" si="111"/>
        <v>94.922425952045131</v>
      </c>
      <c r="G79" s="26">
        <f t="shared" si="120"/>
        <v>2220</v>
      </c>
      <c r="H79" s="26">
        <v>165</v>
      </c>
      <c r="I79" s="50">
        <f t="shared" si="112"/>
        <v>7.4324324324324325</v>
      </c>
      <c r="J79" s="26">
        <v>2055</v>
      </c>
      <c r="K79" s="50">
        <f t="shared" si="113"/>
        <v>92.567567567567565</v>
      </c>
      <c r="L79" s="59">
        <f t="shared" si="114"/>
        <v>802</v>
      </c>
      <c r="M79" s="59">
        <f t="shared" si="115"/>
        <v>93</v>
      </c>
      <c r="N79" s="61">
        <f t="shared" si="116"/>
        <v>2.3548583844775663</v>
      </c>
      <c r="O79" s="59">
        <f t="shared" si="117"/>
        <v>709</v>
      </c>
      <c r="P79" s="61">
        <f t="shared" si="118"/>
        <v>-2.3548583844775663</v>
      </c>
    </row>
    <row r="80" spans="1:16" s="94" customFormat="1" ht="14.5" customHeight="1" thickBot="1">
      <c r="A80" s="101" t="s">
        <v>152</v>
      </c>
      <c r="B80" s="27">
        <f t="shared" si="119"/>
        <v>1410</v>
      </c>
      <c r="C80" s="27">
        <v>48</v>
      </c>
      <c r="D80" s="49">
        <f t="shared" si="110"/>
        <v>3.4042553191489362</v>
      </c>
      <c r="E80" s="27">
        <v>1362</v>
      </c>
      <c r="F80" s="49">
        <f t="shared" si="111"/>
        <v>96.59574468085107</v>
      </c>
      <c r="G80" s="27">
        <f t="shared" si="120"/>
        <v>1670</v>
      </c>
      <c r="H80" s="27">
        <v>100</v>
      </c>
      <c r="I80" s="49">
        <f t="shared" si="112"/>
        <v>5.9880239520958085</v>
      </c>
      <c r="J80" s="27">
        <v>1570</v>
      </c>
      <c r="K80" s="49">
        <f t="shared" si="113"/>
        <v>94.011976047904199</v>
      </c>
      <c r="L80" s="58">
        <f t="shared" si="114"/>
        <v>260</v>
      </c>
      <c r="M80" s="58">
        <f t="shared" si="115"/>
        <v>52</v>
      </c>
      <c r="N80" s="60">
        <f t="shared" si="116"/>
        <v>2.5837686329468723</v>
      </c>
      <c r="O80" s="58">
        <f t="shared" si="117"/>
        <v>208</v>
      </c>
      <c r="P80" s="60">
        <f t="shared" si="118"/>
        <v>-2.583768632946871</v>
      </c>
    </row>
    <row r="81" spans="1:16" ht="14.5" customHeight="1" thickBot="1">
      <c r="A81" s="100" t="s">
        <v>153</v>
      </c>
      <c r="B81" s="26">
        <f>E81+C81</f>
        <v>1493</v>
      </c>
      <c r="C81" s="26">
        <v>54</v>
      </c>
      <c r="D81" s="50">
        <f t="shared" si="110"/>
        <v>3.6168787675820497</v>
      </c>
      <c r="E81" s="26">
        <v>1439</v>
      </c>
      <c r="F81" s="50">
        <f t="shared" si="111"/>
        <v>96.383121232417949</v>
      </c>
      <c r="G81" s="26">
        <f>J81+H81</f>
        <v>1837</v>
      </c>
      <c r="H81" s="26">
        <v>66</v>
      </c>
      <c r="I81" s="50">
        <f t="shared" si="112"/>
        <v>3.5928143712574849</v>
      </c>
      <c r="J81" s="26">
        <v>1771</v>
      </c>
      <c r="K81" s="50">
        <f t="shared" si="113"/>
        <v>96.407185628742511</v>
      </c>
      <c r="L81" s="59">
        <f t="shared" ref="L81:P85" si="121">G81-B81</f>
        <v>344</v>
      </c>
      <c r="M81" s="59">
        <f t="shared" si="121"/>
        <v>12</v>
      </c>
      <c r="N81" s="61">
        <f t="shared" si="121"/>
        <v>-2.4064396324564807E-2</v>
      </c>
      <c r="O81" s="59">
        <f t="shared" si="121"/>
        <v>332</v>
      </c>
      <c r="P81" s="61">
        <f t="shared" si="121"/>
        <v>2.4064396324561699E-2</v>
      </c>
    </row>
    <row r="82" spans="1:16" ht="14.5" customHeight="1" thickBot="1">
      <c r="A82" s="101" t="s">
        <v>154</v>
      </c>
      <c r="B82" s="27">
        <f t="shared" ref="B82:B85" si="122">E82+C82</f>
        <v>1559</v>
      </c>
      <c r="C82" s="27">
        <v>35</v>
      </c>
      <c r="D82" s="49">
        <f t="shared" si="110"/>
        <v>2.2450288646568315</v>
      </c>
      <c r="E82" s="27">
        <v>1524</v>
      </c>
      <c r="F82" s="49">
        <f t="shared" si="111"/>
        <v>97.754971135343169</v>
      </c>
      <c r="G82" s="27">
        <f t="shared" ref="G82:G85" si="123">J82+H82</f>
        <v>1837</v>
      </c>
      <c r="H82" s="27">
        <v>76</v>
      </c>
      <c r="I82" s="49">
        <f t="shared" si="112"/>
        <v>4.137180185084377</v>
      </c>
      <c r="J82" s="27">
        <v>1761</v>
      </c>
      <c r="K82" s="49">
        <f t="shared" si="113"/>
        <v>95.862819814915625</v>
      </c>
      <c r="L82" s="58">
        <f t="shared" si="121"/>
        <v>278</v>
      </c>
      <c r="M82" s="58">
        <f t="shared" si="121"/>
        <v>41</v>
      </c>
      <c r="N82" s="60">
        <f t="shared" si="121"/>
        <v>1.8921513204275455</v>
      </c>
      <c r="O82" s="58">
        <f t="shared" si="121"/>
        <v>237</v>
      </c>
      <c r="P82" s="60">
        <f t="shared" si="121"/>
        <v>-1.8921513204275442</v>
      </c>
    </row>
    <row r="83" spans="1:16" ht="14.5" customHeight="1" thickBot="1">
      <c r="A83" s="100" t="s">
        <v>155</v>
      </c>
      <c r="B83" s="26">
        <f t="shared" si="122"/>
        <v>1857</v>
      </c>
      <c r="C83" s="26">
        <v>48</v>
      </c>
      <c r="D83" s="50">
        <f t="shared" si="110"/>
        <v>2.5848142164781907</v>
      </c>
      <c r="E83" s="26">
        <v>1809</v>
      </c>
      <c r="F83" s="50">
        <f t="shared" si="111"/>
        <v>97.415185783521807</v>
      </c>
      <c r="G83" s="26">
        <f t="shared" si="123"/>
        <v>1886</v>
      </c>
      <c r="H83" s="26">
        <v>55</v>
      </c>
      <c r="I83" s="50">
        <f t="shared" si="112"/>
        <v>2.9162248144220571</v>
      </c>
      <c r="J83" s="26">
        <v>1831</v>
      </c>
      <c r="K83" s="50">
        <f t="shared" si="113"/>
        <v>97.083775185577949</v>
      </c>
      <c r="L83" s="59">
        <f t="shared" si="121"/>
        <v>29</v>
      </c>
      <c r="M83" s="59">
        <f t="shared" si="121"/>
        <v>7</v>
      </c>
      <c r="N83" s="61">
        <f t="shared" si="121"/>
        <v>0.3314105979438664</v>
      </c>
      <c r="O83" s="59">
        <f t="shared" si="121"/>
        <v>22</v>
      </c>
      <c r="P83" s="61">
        <f t="shared" si="121"/>
        <v>-0.33141059794385797</v>
      </c>
    </row>
    <row r="84" spans="1:16" ht="14.5" customHeight="1" thickBot="1">
      <c r="A84" s="101" t="s">
        <v>156</v>
      </c>
      <c r="B84" s="27">
        <f t="shared" si="122"/>
        <v>1747</v>
      </c>
      <c r="C84" s="27">
        <v>21</v>
      </c>
      <c r="D84" s="49">
        <f t="shared" si="110"/>
        <v>1.2020606754436176</v>
      </c>
      <c r="E84" s="27">
        <v>1726</v>
      </c>
      <c r="F84" s="49">
        <f t="shared" si="111"/>
        <v>98.797939324556381</v>
      </c>
      <c r="G84" s="27">
        <f t="shared" si="123"/>
        <v>2019</v>
      </c>
      <c r="H84" s="27">
        <v>49</v>
      </c>
      <c r="I84" s="49">
        <f t="shared" si="112"/>
        <v>2.4269440316988606</v>
      </c>
      <c r="J84" s="27">
        <v>1970</v>
      </c>
      <c r="K84" s="49">
        <f t="shared" si="113"/>
        <v>97.573055968301134</v>
      </c>
      <c r="L84" s="58">
        <f t="shared" si="121"/>
        <v>272</v>
      </c>
      <c r="M84" s="58">
        <f t="shared" si="121"/>
        <v>28</v>
      </c>
      <c r="N84" s="60">
        <f t="shared" si="121"/>
        <v>1.224883356255243</v>
      </c>
      <c r="O84" s="58">
        <f t="shared" si="121"/>
        <v>244</v>
      </c>
      <c r="P84" s="60">
        <f t="shared" si="121"/>
        <v>-1.2248833562552477</v>
      </c>
    </row>
    <row r="85" spans="1:16" ht="14.5" customHeight="1" thickBot="1">
      <c r="A85" s="100" t="s">
        <v>73</v>
      </c>
      <c r="B85" s="26">
        <f t="shared" si="122"/>
        <v>1380</v>
      </c>
      <c r="C85" s="26">
        <f>C76-C77-C78-C79-C80-C81-C82-C83-C84</f>
        <v>11</v>
      </c>
      <c r="D85" s="50">
        <f t="shared" si="110"/>
        <v>0.79710144927536231</v>
      </c>
      <c r="E85" s="26">
        <f>E76-E77-E78-E79-E80-E81-E82-E83-E84</f>
        <v>1369</v>
      </c>
      <c r="F85" s="50">
        <f t="shared" si="111"/>
        <v>99.20289855072464</v>
      </c>
      <c r="G85" s="26">
        <f t="shared" si="123"/>
        <v>2491</v>
      </c>
      <c r="H85" s="26">
        <f>H76-H77-H78-H79-H80-H81-H82-H83-H84</f>
        <v>34</v>
      </c>
      <c r="I85" s="50">
        <f t="shared" si="112"/>
        <v>1.3649136892814131</v>
      </c>
      <c r="J85" s="26">
        <f>J76-J77-J78-J79-J80-J81-J82-J83-J84</f>
        <v>2457</v>
      </c>
      <c r="K85" s="50">
        <f t="shared" si="113"/>
        <v>98.635086310718592</v>
      </c>
      <c r="L85" s="59">
        <f t="shared" si="121"/>
        <v>1111</v>
      </c>
      <c r="M85" s="59">
        <f t="shared" si="121"/>
        <v>23</v>
      </c>
      <c r="N85" s="61">
        <f t="shared" si="121"/>
        <v>0.56781224000605079</v>
      </c>
      <c r="O85" s="59">
        <f t="shared" si="121"/>
        <v>1088</v>
      </c>
      <c r="P85" s="61">
        <f t="shared" si="121"/>
        <v>-0.5678122400060488</v>
      </c>
    </row>
    <row r="86" spans="1:16" s="103" customFormat="1" ht="14.5" customHeight="1" thickBot="1">
      <c r="A86" s="64"/>
      <c r="B86" s="299" t="s">
        <v>22</v>
      </c>
      <c r="C86" s="299"/>
      <c r="D86" s="299"/>
      <c r="E86" s="299"/>
      <c r="F86" s="299"/>
      <c r="G86" s="299" t="s">
        <v>22</v>
      </c>
      <c r="H86" s="299"/>
      <c r="I86" s="299"/>
      <c r="J86" s="299"/>
      <c r="K86" s="299"/>
      <c r="L86" s="299" t="s">
        <v>22</v>
      </c>
      <c r="M86" s="299"/>
      <c r="N86" s="299"/>
      <c r="O86" s="299"/>
      <c r="P86" s="299"/>
    </row>
    <row r="87" spans="1:16" ht="14.5" customHeight="1" thickBot="1">
      <c r="A87" s="99" t="s">
        <v>20</v>
      </c>
      <c r="B87" s="27">
        <f>SUM(B88:B96)</f>
        <v>59687</v>
      </c>
      <c r="C87" s="27">
        <v>4283</v>
      </c>
      <c r="D87" s="49">
        <f>C87*100/B87</f>
        <v>7.1757669174192031</v>
      </c>
      <c r="E87" s="27">
        <v>55404</v>
      </c>
      <c r="F87" s="49">
        <f>E87*100/B87</f>
        <v>92.82423308258079</v>
      </c>
      <c r="G87" s="27">
        <f>SUM(G88:G96)</f>
        <v>80627</v>
      </c>
      <c r="H87" s="27">
        <v>7019</v>
      </c>
      <c r="I87" s="49">
        <f>H87*100/G87</f>
        <v>8.705520483212819</v>
      </c>
      <c r="J87" s="27">
        <v>73608</v>
      </c>
      <c r="K87" s="49">
        <f>J87*100/G87</f>
        <v>91.294479516787177</v>
      </c>
      <c r="L87" s="58">
        <f>G87-B87</f>
        <v>20940</v>
      </c>
      <c r="M87" s="58">
        <f>H87-C87</f>
        <v>2736</v>
      </c>
      <c r="N87" s="60">
        <f>I87-D87</f>
        <v>1.5297535657936159</v>
      </c>
      <c r="O87" s="58">
        <f>J87-E87</f>
        <v>18204</v>
      </c>
      <c r="P87" s="60">
        <f>K87-F87</f>
        <v>-1.5297535657936123</v>
      </c>
    </row>
    <row r="88" spans="1:16" s="94" customFormat="1" ht="14.5" customHeight="1" thickBot="1">
      <c r="A88" s="100" t="s">
        <v>189</v>
      </c>
      <c r="B88" s="26">
        <f>E88+C88</f>
        <v>1668</v>
      </c>
      <c r="C88" s="26">
        <v>292</v>
      </c>
      <c r="D88" s="50">
        <f t="shared" ref="D88:D96" si="124">C88*100/B88</f>
        <v>17.505995203836932</v>
      </c>
      <c r="E88" s="26">
        <v>1376</v>
      </c>
      <c r="F88" s="50">
        <f t="shared" ref="F88:F96" si="125">E88*100/B88</f>
        <v>82.494004796163068</v>
      </c>
      <c r="G88" s="26">
        <f>J88+H88</f>
        <v>2684</v>
      </c>
      <c r="H88" s="26">
        <v>538</v>
      </c>
      <c r="I88" s="50">
        <f t="shared" ref="I88:I96" si="126">H88*100/G88</f>
        <v>20.044709388971683</v>
      </c>
      <c r="J88" s="26">
        <v>2146</v>
      </c>
      <c r="K88" s="50">
        <f t="shared" ref="K88:K96" si="127">J88*100/G88</f>
        <v>79.955290611028317</v>
      </c>
      <c r="L88" s="59">
        <f t="shared" ref="L88:L91" si="128">G88-B88</f>
        <v>1016</v>
      </c>
      <c r="M88" s="59">
        <f t="shared" ref="M88:M91" si="129">H88-C88</f>
        <v>246</v>
      </c>
      <c r="N88" s="61">
        <f t="shared" ref="N88:N91" si="130">I88-D88</f>
        <v>2.5387141851347508</v>
      </c>
      <c r="O88" s="59">
        <f t="shared" ref="O88:O91" si="131">J88-E88</f>
        <v>770</v>
      </c>
      <c r="P88" s="61">
        <f t="shared" ref="P88:P91" si="132">K88-F88</f>
        <v>-2.5387141851347508</v>
      </c>
    </row>
    <row r="89" spans="1:16" s="94" customFormat="1" ht="14.5" customHeight="1" thickBot="1">
      <c r="A89" s="101" t="s">
        <v>149</v>
      </c>
      <c r="B89" s="27">
        <f t="shared" ref="B89:B91" si="133">E89+C89</f>
        <v>7190</v>
      </c>
      <c r="C89" s="27">
        <v>750</v>
      </c>
      <c r="D89" s="49">
        <f t="shared" si="124"/>
        <v>10.431154381084839</v>
      </c>
      <c r="E89" s="27">
        <v>6440</v>
      </c>
      <c r="F89" s="49">
        <f t="shared" si="125"/>
        <v>89.568845618915162</v>
      </c>
      <c r="G89" s="27">
        <f t="shared" ref="G89:G91" si="134">J89+H89</f>
        <v>9039</v>
      </c>
      <c r="H89" s="27">
        <v>955</v>
      </c>
      <c r="I89" s="49">
        <f t="shared" si="126"/>
        <v>10.565328023011395</v>
      </c>
      <c r="J89" s="27">
        <v>8084</v>
      </c>
      <c r="K89" s="49">
        <f t="shared" si="127"/>
        <v>89.434671976988611</v>
      </c>
      <c r="L89" s="58">
        <f t="shared" si="128"/>
        <v>1849</v>
      </c>
      <c r="M89" s="58">
        <f t="shared" si="129"/>
        <v>205</v>
      </c>
      <c r="N89" s="60">
        <f t="shared" si="130"/>
        <v>0.13417364192655512</v>
      </c>
      <c r="O89" s="58">
        <f t="shared" si="131"/>
        <v>1644</v>
      </c>
      <c r="P89" s="60">
        <f t="shared" si="132"/>
        <v>-0.13417364192655157</v>
      </c>
    </row>
    <row r="90" spans="1:16" s="94" customFormat="1" ht="14.5" customHeight="1" thickBot="1">
      <c r="A90" s="100" t="s">
        <v>150</v>
      </c>
      <c r="B90" s="26">
        <f t="shared" si="133"/>
        <v>8804</v>
      </c>
      <c r="C90" s="26">
        <v>774</v>
      </c>
      <c r="D90" s="50">
        <f t="shared" si="124"/>
        <v>8.7914584279872781</v>
      </c>
      <c r="E90" s="26">
        <v>8030</v>
      </c>
      <c r="F90" s="50">
        <f t="shared" si="125"/>
        <v>91.20854157201272</v>
      </c>
      <c r="G90" s="26">
        <f t="shared" si="134"/>
        <v>13761</v>
      </c>
      <c r="H90" s="26">
        <v>1512</v>
      </c>
      <c r="I90" s="50">
        <f t="shared" si="126"/>
        <v>10.987573577501635</v>
      </c>
      <c r="J90" s="26">
        <v>12249</v>
      </c>
      <c r="K90" s="50">
        <f t="shared" si="127"/>
        <v>89.012426422498365</v>
      </c>
      <c r="L90" s="59">
        <f t="shared" si="128"/>
        <v>4957</v>
      </c>
      <c r="M90" s="59">
        <f t="shared" si="129"/>
        <v>738</v>
      </c>
      <c r="N90" s="61">
        <f t="shared" si="130"/>
        <v>2.1961151495143572</v>
      </c>
      <c r="O90" s="59">
        <f t="shared" si="131"/>
        <v>4219</v>
      </c>
      <c r="P90" s="61">
        <f t="shared" si="132"/>
        <v>-2.1961151495143554</v>
      </c>
    </row>
    <row r="91" spans="1:16" s="94" customFormat="1" ht="14.5" customHeight="1" thickBot="1">
      <c r="A91" s="101" t="s">
        <v>152</v>
      </c>
      <c r="B91" s="27">
        <f t="shared" si="133"/>
        <v>7215</v>
      </c>
      <c r="C91" s="27">
        <v>670</v>
      </c>
      <c r="D91" s="49">
        <f t="shared" si="124"/>
        <v>9.2862092862092869</v>
      </c>
      <c r="E91" s="27">
        <v>6545</v>
      </c>
      <c r="F91" s="49">
        <f t="shared" si="125"/>
        <v>90.713790713790715</v>
      </c>
      <c r="G91" s="27">
        <f t="shared" si="134"/>
        <v>10561</v>
      </c>
      <c r="H91" s="27">
        <v>1244</v>
      </c>
      <c r="I91" s="49">
        <f t="shared" si="126"/>
        <v>11.779187576934003</v>
      </c>
      <c r="J91" s="27">
        <v>9317</v>
      </c>
      <c r="K91" s="49">
        <f t="shared" si="127"/>
        <v>88.220812423065993</v>
      </c>
      <c r="L91" s="58">
        <f t="shared" si="128"/>
        <v>3346</v>
      </c>
      <c r="M91" s="58">
        <f t="shared" si="129"/>
        <v>574</v>
      </c>
      <c r="N91" s="60">
        <f t="shared" si="130"/>
        <v>2.4929782907247162</v>
      </c>
      <c r="O91" s="58">
        <f t="shared" si="131"/>
        <v>2772</v>
      </c>
      <c r="P91" s="60">
        <f t="shared" si="132"/>
        <v>-2.4929782907247215</v>
      </c>
    </row>
    <row r="92" spans="1:16" ht="14.5" customHeight="1" thickBot="1">
      <c r="A92" s="100" t="s">
        <v>153</v>
      </c>
      <c r="B92" s="26">
        <f>E92+C92</f>
        <v>6392</v>
      </c>
      <c r="C92" s="26">
        <v>493</v>
      </c>
      <c r="D92" s="50">
        <f t="shared" si="124"/>
        <v>7.7127659574468082</v>
      </c>
      <c r="E92" s="26">
        <v>5899</v>
      </c>
      <c r="F92" s="50">
        <f t="shared" si="125"/>
        <v>92.287234042553195</v>
      </c>
      <c r="G92" s="26">
        <f>J92+H92</f>
        <v>8864</v>
      </c>
      <c r="H92" s="26">
        <v>840</v>
      </c>
      <c r="I92" s="50">
        <f t="shared" si="126"/>
        <v>9.4765342960288805</v>
      </c>
      <c r="J92" s="26">
        <v>8024</v>
      </c>
      <c r="K92" s="50">
        <f t="shared" si="127"/>
        <v>90.523465703971112</v>
      </c>
      <c r="L92" s="59">
        <f t="shared" ref="L92:P96" si="135">G92-B92</f>
        <v>2472</v>
      </c>
      <c r="M92" s="59">
        <f t="shared" si="135"/>
        <v>347</v>
      </c>
      <c r="N92" s="61">
        <f t="shared" si="135"/>
        <v>1.7637683385820724</v>
      </c>
      <c r="O92" s="59">
        <f t="shared" si="135"/>
        <v>2125</v>
      </c>
      <c r="P92" s="61">
        <f t="shared" si="135"/>
        <v>-1.7637683385820822</v>
      </c>
    </row>
    <row r="93" spans="1:16" ht="14.5" customHeight="1" thickBot="1">
      <c r="A93" s="101" t="s">
        <v>154</v>
      </c>
      <c r="B93" s="27">
        <f t="shared" ref="B93:B96" si="136">E93+C93</f>
        <v>7810</v>
      </c>
      <c r="C93" s="27">
        <v>435</v>
      </c>
      <c r="D93" s="49">
        <f t="shared" si="124"/>
        <v>5.5697823303457108</v>
      </c>
      <c r="E93" s="27">
        <v>7375</v>
      </c>
      <c r="F93" s="49">
        <f t="shared" si="125"/>
        <v>94.430217669654283</v>
      </c>
      <c r="G93" s="27">
        <f t="shared" ref="G93:G96" si="137">J93+H93</f>
        <v>8226</v>
      </c>
      <c r="H93" s="27">
        <v>622</v>
      </c>
      <c r="I93" s="49">
        <f t="shared" si="126"/>
        <v>7.5613907123753954</v>
      </c>
      <c r="J93" s="27">
        <v>7604</v>
      </c>
      <c r="K93" s="49">
        <f t="shared" si="127"/>
        <v>92.438609287624601</v>
      </c>
      <c r="L93" s="58">
        <f t="shared" si="135"/>
        <v>416</v>
      </c>
      <c r="M93" s="58">
        <f t="shared" si="135"/>
        <v>187</v>
      </c>
      <c r="N93" s="60">
        <f t="shared" si="135"/>
        <v>1.9916083820296846</v>
      </c>
      <c r="O93" s="58">
        <f t="shared" si="135"/>
        <v>229</v>
      </c>
      <c r="P93" s="60">
        <f t="shared" si="135"/>
        <v>-1.9916083820296819</v>
      </c>
    </row>
    <row r="94" spans="1:16" ht="14.5" customHeight="1" thickBot="1">
      <c r="A94" s="100" t="s">
        <v>155</v>
      </c>
      <c r="B94" s="26">
        <f t="shared" si="136"/>
        <v>7853</v>
      </c>
      <c r="C94" s="26">
        <v>361</v>
      </c>
      <c r="D94" s="50">
        <f t="shared" si="124"/>
        <v>4.5969693110913026</v>
      </c>
      <c r="E94" s="26">
        <v>7492</v>
      </c>
      <c r="F94" s="50">
        <f t="shared" si="125"/>
        <v>95.4030306889087</v>
      </c>
      <c r="G94" s="26">
        <f t="shared" si="137"/>
        <v>9255</v>
      </c>
      <c r="H94" s="26">
        <v>458</v>
      </c>
      <c r="I94" s="50">
        <f t="shared" si="126"/>
        <v>4.9486763911399247</v>
      </c>
      <c r="J94" s="26">
        <v>8797</v>
      </c>
      <c r="K94" s="50">
        <f t="shared" si="127"/>
        <v>95.051323608860073</v>
      </c>
      <c r="L94" s="59">
        <f t="shared" si="135"/>
        <v>1402</v>
      </c>
      <c r="M94" s="59">
        <f t="shared" si="135"/>
        <v>97</v>
      </c>
      <c r="N94" s="61">
        <f t="shared" si="135"/>
        <v>0.35170708004862217</v>
      </c>
      <c r="O94" s="59">
        <f t="shared" si="135"/>
        <v>1305</v>
      </c>
      <c r="P94" s="61">
        <f t="shared" si="135"/>
        <v>-0.35170708004862661</v>
      </c>
    </row>
    <row r="95" spans="1:16" ht="14.5" customHeight="1" thickBot="1">
      <c r="A95" s="101" t="s">
        <v>156</v>
      </c>
      <c r="B95" s="27">
        <f t="shared" si="136"/>
        <v>6758</v>
      </c>
      <c r="C95" s="27">
        <v>262</v>
      </c>
      <c r="D95" s="49">
        <f t="shared" si="124"/>
        <v>3.8768866528558745</v>
      </c>
      <c r="E95" s="27">
        <v>6496</v>
      </c>
      <c r="F95" s="49">
        <f t="shared" si="125"/>
        <v>96.123113347144127</v>
      </c>
      <c r="G95" s="27">
        <f t="shared" si="137"/>
        <v>8239</v>
      </c>
      <c r="H95" s="27">
        <v>411</v>
      </c>
      <c r="I95" s="49">
        <f t="shared" si="126"/>
        <v>4.9884694744507829</v>
      </c>
      <c r="J95" s="27">
        <v>7828</v>
      </c>
      <c r="K95" s="49">
        <f t="shared" si="127"/>
        <v>95.011530525549219</v>
      </c>
      <c r="L95" s="58">
        <f t="shared" si="135"/>
        <v>1481</v>
      </c>
      <c r="M95" s="58">
        <f t="shared" si="135"/>
        <v>149</v>
      </c>
      <c r="N95" s="60">
        <f t="shared" si="135"/>
        <v>1.1115828215949084</v>
      </c>
      <c r="O95" s="58">
        <f t="shared" si="135"/>
        <v>1332</v>
      </c>
      <c r="P95" s="60">
        <f t="shared" si="135"/>
        <v>-1.111582821594908</v>
      </c>
    </row>
    <row r="96" spans="1:16" ht="14.5" customHeight="1" thickBot="1">
      <c r="A96" s="100" t="s">
        <v>73</v>
      </c>
      <c r="B96" s="26">
        <f t="shared" si="136"/>
        <v>5997</v>
      </c>
      <c r="C96" s="26">
        <f>C87-C88-C89-C90-C91-C92-C93-C94-C95</f>
        <v>246</v>
      </c>
      <c r="D96" s="50">
        <f t="shared" si="124"/>
        <v>4.1020510255127567</v>
      </c>
      <c r="E96" s="26">
        <f>E87-E88-E89-E90-E91-E92-E93-E94-E95</f>
        <v>5751</v>
      </c>
      <c r="F96" s="50">
        <f t="shared" si="125"/>
        <v>95.89794897448725</v>
      </c>
      <c r="G96" s="26">
        <f t="shared" si="137"/>
        <v>9998</v>
      </c>
      <c r="H96" s="26">
        <f>H87-H88-H89-H90-H91-H92-H93-H94-H95</f>
        <v>439</v>
      </c>
      <c r="I96" s="50">
        <f t="shared" si="126"/>
        <v>4.3908781756351267</v>
      </c>
      <c r="J96" s="26">
        <f>J87-J88-J89-J90-J91-J92-J93-J94-J95</f>
        <v>9559</v>
      </c>
      <c r="K96" s="50">
        <f t="shared" si="127"/>
        <v>95.609121824364877</v>
      </c>
      <c r="L96" s="59">
        <f t="shared" si="135"/>
        <v>4001</v>
      </c>
      <c r="M96" s="59">
        <f t="shared" si="135"/>
        <v>193</v>
      </c>
      <c r="N96" s="61">
        <f t="shared" si="135"/>
        <v>0.28882715012237004</v>
      </c>
      <c r="O96" s="59">
        <f t="shared" si="135"/>
        <v>3808</v>
      </c>
      <c r="P96" s="61">
        <f t="shared" si="135"/>
        <v>-0.2888271501223727</v>
      </c>
    </row>
    <row r="97" spans="1:16" ht="17.149999999999999" customHeight="1">
      <c r="A97" s="302" t="s">
        <v>52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</row>
    <row r="98" spans="1:16" s="102" customFormat="1" ht="14.5" customHeight="1">
      <c r="A98" s="235" t="s">
        <v>144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</row>
  </sheetData>
  <mergeCells count="46">
    <mergeCell ref="A8:A9"/>
    <mergeCell ref="A98:P98"/>
    <mergeCell ref="A97:P97"/>
    <mergeCell ref="O7:P7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C7:D7"/>
    <mergeCell ref="E7:F7"/>
    <mergeCell ref="H7:I7"/>
    <mergeCell ref="J7:K7"/>
    <mergeCell ref="M7:N7"/>
    <mergeCell ref="B8:C8"/>
    <mergeCell ref="G8:H8"/>
    <mergeCell ref="L8:M8"/>
    <mergeCell ref="B9:F9"/>
    <mergeCell ref="G9:K9"/>
    <mergeCell ref="L9:P9"/>
    <mergeCell ref="B20:F20"/>
    <mergeCell ref="G20:K20"/>
    <mergeCell ref="L20:P20"/>
    <mergeCell ref="B31:F31"/>
    <mergeCell ref="G31:K31"/>
    <mergeCell ref="L31:P31"/>
    <mergeCell ref="B42:F42"/>
    <mergeCell ref="G42:K42"/>
    <mergeCell ref="L42:P42"/>
    <mergeCell ref="B53:F53"/>
    <mergeCell ref="G53:K53"/>
    <mergeCell ref="L53:P53"/>
    <mergeCell ref="B86:F86"/>
    <mergeCell ref="G86:K86"/>
    <mergeCell ref="L86:P86"/>
    <mergeCell ref="B64:F64"/>
    <mergeCell ref="G64:K64"/>
    <mergeCell ref="L64:P64"/>
    <mergeCell ref="B75:F75"/>
    <mergeCell ref="G75:K75"/>
    <mergeCell ref="L75:P7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D4" sqref="D4"/>
    </sheetView>
  </sheetViews>
  <sheetFormatPr baseColWidth="10" defaultColWidth="10.81640625" defaultRowHeight="14.5" customHeight="1"/>
  <cols>
    <col min="1" max="1" width="34.453125" style="7" customWidth="1"/>
    <col min="2" max="16384" width="10.81640625" style="7"/>
  </cols>
  <sheetData>
    <row r="1" spans="1:22" s="5" customFormat="1" ht="20.149999999999999" customHeight="1">
      <c r="A1" s="4" t="s">
        <v>0</v>
      </c>
    </row>
    <row r="2" spans="1:22" ht="14.5" customHeight="1">
      <c r="A2" s="6"/>
    </row>
    <row r="3" spans="1:22" ht="14.5" customHeight="1">
      <c r="A3" s="22" t="s">
        <v>115</v>
      </c>
    </row>
    <row r="4" spans="1:22" s="9" customFormat="1" ht="14.5" customHeight="1" thickBot="1"/>
    <row r="5" spans="1:22" s="225" customFormat="1" ht="20" customHeight="1" thickBot="1">
      <c r="A5" s="303" t="s">
        <v>25</v>
      </c>
      <c r="B5" s="291">
        <v>2011</v>
      </c>
      <c r="C5" s="291"/>
      <c r="D5" s="291"/>
      <c r="E5" s="291"/>
      <c r="F5" s="291"/>
      <c r="G5" s="291">
        <v>2015</v>
      </c>
      <c r="H5" s="291"/>
      <c r="I5" s="291"/>
      <c r="J5" s="291"/>
      <c r="K5" s="291"/>
      <c r="L5" s="291" t="s">
        <v>42</v>
      </c>
      <c r="M5" s="291"/>
      <c r="N5" s="291"/>
      <c r="O5" s="291"/>
      <c r="P5" s="291"/>
    </row>
    <row r="6" spans="1:22" s="225" customFormat="1" ht="20" customHeight="1" thickBot="1">
      <c r="A6" s="304"/>
      <c r="B6" s="291" t="s">
        <v>20</v>
      </c>
      <c r="C6" s="291" t="s">
        <v>50</v>
      </c>
      <c r="D6" s="291"/>
      <c r="E6" s="291"/>
      <c r="F6" s="291"/>
      <c r="G6" s="291" t="s">
        <v>20</v>
      </c>
      <c r="H6" s="291" t="s">
        <v>50</v>
      </c>
      <c r="I6" s="291"/>
      <c r="J6" s="291"/>
      <c r="K6" s="291"/>
      <c r="L6" s="291" t="s">
        <v>20</v>
      </c>
      <c r="M6" s="291" t="s">
        <v>50</v>
      </c>
      <c r="N6" s="291"/>
      <c r="O6" s="291"/>
      <c r="P6" s="291"/>
    </row>
    <row r="7" spans="1:22" s="225" customFormat="1" ht="20" customHeight="1">
      <c r="A7" s="304"/>
      <c r="B7" s="289"/>
      <c r="C7" s="289" t="s">
        <v>23</v>
      </c>
      <c r="D7" s="289"/>
      <c r="E7" s="289" t="s">
        <v>24</v>
      </c>
      <c r="F7" s="289"/>
      <c r="G7" s="289"/>
      <c r="H7" s="289" t="s">
        <v>23</v>
      </c>
      <c r="I7" s="289"/>
      <c r="J7" s="289" t="s">
        <v>24</v>
      </c>
      <c r="K7" s="289"/>
      <c r="L7" s="289"/>
      <c r="M7" s="289" t="s">
        <v>23</v>
      </c>
      <c r="N7" s="289"/>
      <c r="O7" s="289" t="s">
        <v>24</v>
      </c>
      <c r="P7" s="289"/>
      <c r="Q7" s="96"/>
      <c r="R7" s="96"/>
      <c r="S7" s="96"/>
      <c r="T7" s="96"/>
      <c r="U7" s="96"/>
      <c r="V7" s="96"/>
    </row>
    <row r="8" spans="1:22" s="63" customFormat="1" ht="27" customHeight="1">
      <c r="A8" s="301"/>
      <c r="B8" s="300" t="s">
        <v>1</v>
      </c>
      <c r="C8" s="300"/>
      <c r="D8" s="224" t="s">
        <v>82</v>
      </c>
      <c r="E8" s="224" t="s">
        <v>1</v>
      </c>
      <c r="F8" s="224" t="s">
        <v>82</v>
      </c>
      <c r="G8" s="300" t="s">
        <v>1</v>
      </c>
      <c r="H8" s="300"/>
      <c r="I8" s="224" t="s">
        <v>82</v>
      </c>
      <c r="J8" s="224" t="s">
        <v>1</v>
      </c>
      <c r="K8" s="224" t="s">
        <v>82</v>
      </c>
      <c r="L8" s="300" t="s">
        <v>1</v>
      </c>
      <c r="M8" s="300"/>
      <c r="N8" s="224" t="s">
        <v>258</v>
      </c>
      <c r="O8" s="224" t="s">
        <v>1</v>
      </c>
      <c r="P8" s="224" t="s">
        <v>258</v>
      </c>
      <c r="Q8" s="94"/>
      <c r="R8" s="94"/>
      <c r="S8" s="94"/>
      <c r="T8" s="94"/>
      <c r="U8" s="94"/>
      <c r="V8" s="94"/>
    </row>
    <row r="9" spans="1:22" s="103" customFormat="1" ht="14.5" customHeight="1" thickBot="1">
      <c r="A9" s="301"/>
      <c r="B9" s="296" t="s">
        <v>20</v>
      </c>
      <c r="C9" s="296"/>
      <c r="D9" s="296"/>
      <c r="E9" s="296"/>
      <c r="F9" s="296"/>
      <c r="G9" s="296" t="s">
        <v>20</v>
      </c>
      <c r="H9" s="296"/>
      <c r="I9" s="296"/>
      <c r="J9" s="296"/>
      <c r="K9" s="296"/>
      <c r="L9" s="296" t="s">
        <v>20</v>
      </c>
      <c r="M9" s="296"/>
      <c r="N9" s="296"/>
      <c r="O9" s="296"/>
      <c r="P9" s="296"/>
      <c r="Q9" s="94"/>
      <c r="R9" s="94"/>
      <c r="S9" s="94"/>
      <c r="T9" s="94"/>
      <c r="U9" s="94"/>
      <c r="V9" s="94"/>
    </row>
    <row r="10" spans="1:22" s="9" customFormat="1" ht="14.5" customHeight="1" thickBot="1">
      <c r="A10" s="25" t="s">
        <v>20</v>
      </c>
      <c r="B10" s="27">
        <f>SUM(B11:B15)</f>
        <v>439398</v>
      </c>
      <c r="C10" s="27">
        <f t="shared" ref="C10:J10" si="0">SUM(C11:C15)</f>
        <v>16817</v>
      </c>
      <c r="D10" s="49">
        <f>C10*100/B10</f>
        <v>3.8272818720158033</v>
      </c>
      <c r="E10" s="27">
        <f t="shared" si="0"/>
        <v>422581</v>
      </c>
      <c r="F10" s="49">
        <f>E10*100/B10</f>
        <v>96.172718127984197</v>
      </c>
      <c r="G10" s="27">
        <f t="shared" si="0"/>
        <v>549913</v>
      </c>
      <c r="H10" s="27">
        <f t="shared" si="0"/>
        <v>28452</v>
      </c>
      <c r="I10" s="49">
        <f>H10*100/G10</f>
        <v>5.1739093274754371</v>
      </c>
      <c r="J10" s="27">
        <f t="shared" si="0"/>
        <v>521461</v>
      </c>
      <c r="K10" s="49">
        <f>J10*100/G10</f>
        <v>94.826090672524558</v>
      </c>
      <c r="L10" s="58">
        <f>G10-B10</f>
        <v>110515</v>
      </c>
      <c r="M10" s="58">
        <f>H10-C10</f>
        <v>11635</v>
      </c>
      <c r="N10" s="60">
        <f>I10-D10</f>
        <v>1.3466274554596338</v>
      </c>
      <c r="O10" s="58">
        <f>J10-E10</f>
        <v>98880</v>
      </c>
      <c r="P10" s="60">
        <f>K10-F10</f>
        <v>-1.3466274554596396</v>
      </c>
    </row>
    <row r="11" spans="1:22" s="9" customFormat="1" ht="14.5" customHeight="1" thickBot="1">
      <c r="A11" s="31" t="s">
        <v>43</v>
      </c>
      <c r="B11" s="26">
        <f>E11+C11</f>
        <v>24868</v>
      </c>
      <c r="C11" s="26">
        <v>1225</v>
      </c>
      <c r="D11" s="50">
        <f t="shared" ref="D11:D15" si="1">C11*100/B11</f>
        <v>4.926009329258485</v>
      </c>
      <c r="E11" s="26">
        <v>23643</v>
      </c>
      <c r="F11" s="50">
        <f t="shared" ref="F11:F15" si="2">E11*100/B11</f>
        <v>95.073990670741509</v>
      </c>
      <c r="G11" s="26">
        <f>J11+H11</f>
        <v>29981</v>
      </c>
      <c r="H11" s="26">
        <v>1750</v>
      </c>
      <c r="I11" s="50">
        <f t="shared" ref="I11:I15" si="3">H11*100/G11</f>
        <v>5.8370301190754148</v>
      </c>
      <c r="J11" s="26">
        <v>28231</v>
      </c>
      <c r="K11" s="50">
        <f t="shared" ref="K11:K15" si="4">J11*100/G11</f>
        <v>94.162969880924592</v>
      </c>
      <c r="L11" s="59">
        <f t="shared" ref="L11:O15" si="5">G11-B11</f>
        <v>5113</v>
      </c>
      <c r="M11" s="59">
        <f t="shared" si="5"/>
        <v>525</v>
      </c>
      <c r="N11" s="61">
        <f t="shared" ref="N11:N15" si="6">I11-D11</f>
        <v>0.9110207898169298</v>
      </c>
      <c r="O11" s="59">
        <f t="shared" si="5"/>
        <v>4588</v>
      </c>
      <c r="P11" s="61">
        <f t="shared" ref="P11:P15" si="7">K11-F11</f>
        <v>-0.91102078981691648</v>
      </c>
    </row>
    <row r="12" spans="1:22" s="9" customFormat="1" ht="14.5" customHeight="1" thickBot="1">
      <c r="A12" s="30" t="s">
        <v>27</v>
      </c>
      <c r="B12" s="27">
        <f t="shared" ref="B12:B15" si="8">E12+C12</f>
        <v>177969</v>
      </c>
      <c r="C12" s="27">
        <v>4905</v>
      </c>
      <c r="D12" s="49">
        <f t="shared" si="1"/>
        <v>2.7560979721187397</v>
      </c>
      <c r="E12" s="27">
        <v>173064</v>
      </c>
      <c r="F12" s="49">
        <f t="shared" si="2"/>
        <v>97.243902027881262</v>
      </c>
      <c r="G12" s="27">
        <f t="shared" ref="G12:G15" si="9">J12+H12</f>
        <v>215919</v>
      </c>
      <c r="H12" s="27">
        <v>8945</v>
      </c>
      <c r="I12" s="49">
        <f t="shared" si="3"/>
        <v>4.142757237667829</v>
      </c>
      <c r="J12" s="27">
        <v>206974</v>
      </c>
      <c r="K12" s="49">
        <f t="shared" si="4"/>
        <v>95.857242762332177</v>
      </c>
      <c r="L12" s="58">
        <f t="shared" si="5"/>
        <v>37950</v>
      </c>
      <c r="M12" s="58">
        <f t="shared" si="5"/>
        <v>4040</v>
      </c>
      <c r="N12" s="60">
        <f t="shared" si="6"/>
        <v>1.3866592655490892</v>
      </c>
      <c r="O12" s="58">
        <f t="shared" si="5"/>
        <v>33910</v>
      </c>
      <c r="P12" s="60">
        <f t="shared" si="7"/>
        <v>-1.3866592655490848</v>
      </c>
    </row>
    <row r="13" spans="1:22" s="9" customFormat="1" ht="14.5" customHeight="1" thickBot="1">
      <c r="A13" s="31" t="s">
        <v>28</v>
      </c>
      <c r="B13" s="26">
        <f t="shared" si="8"/>
        <v>169407</v>
      </c>
      <c r="C13" s="26">
        <v>6565</v>
      </c>
      <c r="D13" s="50">
        <f t="shared" si="1"/>
        <v>3.8752826034343326</v>
      </c>
      <c r="E13" s="26">
        <v>162842</v>
      </c>
      <c r="F13" s="50">
        <f t="shared" si="2"/>
        <v>96.124717396565671</v>
      </c>
      <c r="G13" s="26">
        <f t="shared" si="9"/>
        <v>213927</v>
      </c>
      <c r="H13" s="26">
        <v>11006</v>
      </c>
      <c r="I13" s="50">
        <f t="shared" si="3"/>
        <v>5.1447456375305594</v>
      </c>
      <c r="J13" s="26">
        <v>202921</v>
      </c>
      <c r="K13" s="50">
        <f t="shared" si="4"/>
        <v>94.855254362469438</v>
      </c>
      <c r="L13" s="59">
        <f t="shared" si="5"/>
        <v>44520</v>
      </c>
      <c r="M13" s="59">
        <f t="shared" si="5"/>
        <v>4441</v>
      </c>
      <c r="N13" s="61">
        <f t="shared" si="6"/>
        <v>1.2694630340962267</v>
      </c>
      <c r="O13" s="59">
        <f t="shared" si="5"/>
        <v>40079</v>
      </c>
      <c r="P13" s="61">
        <f t="shared" si="7"/>
        <v>-1.2694630340962334</v>
      </c>
    </row>
    <row r="14" spans="1:22" s="9" customFormat="1" ht="14.5" customHeight="1" thickBot="1">
      <c r="A14" s="30" t="s">
        <v>46</v>
      </c>
      <c r="B14" s="27">
        <f t="shared" si="8"/>
        <v>16422</v>
      </c>
      <c r="C14" s="27">
        <v>817</v>
      </c>
      <c r="D14" s="49">
        <f t="shared" si="1"/>
        <v>4.9750334916575323</v>
      </c>
      <c r="E14" s="27">
        <v>15605</v>
      </c>
      <c r="F14" s="49">
        <f t="shared" si="2"/>
        <v>95.024966508342473</v>
      </c>
      <c r="G14" s="27">
        <f t="shared" si="9"/>
        <v>21586</v>
      </c>
      <c r="H14" s="27">
        <v>1248</v>
      </c>
      <c r="I14" s="49">
        <f t="shared" si="3"/>
        <v>5.7815250625405357</v>
      </c>
      <c r="J14" s="27">
        <v>20338</v>
      </c>
      <c r="K14" s="49">
        <f t="shared" si="4"/>
        <v>94.218474937459462</v>
      </c>
      <c r="L14" s="58">
        <f t="shared" si="5"/>
        <v>5164</v>
      </c>
      <c r="M14" s="58">
        <f t="shared" si="5"/>
        <v>431</v>
      </c>
      <c r="N14" s="60">
        <f t="shared" si="6"/>
        <v>0.80649157088300338</v>
      </c>
      <c r="O14" s="58">
        <f t="shared" si="5"/>
        <v>4733</v>
      </c>
      <c r="P14" s="60">
        <f t="shared" si="7"/>
        <v>-0.80649157088301138</v>
      </c>
    </row>
    <row r="15" spans="1:22" s="9" customFormat="1" ht="14.5" customHeight="1" thickBot="1">
      <c r="A15" s="31" t="s">
        <v>29</v>
      </c>
      <c r="B15" s="26">
        <f t="shared" si="8"/>
        <v>50732</v>
      </c>
      <c r="C15" s="26">
        <v>3305</v>
      </c>
      <c r="D15" s="50">
        <f t="shared" si="1"/>
        <v>6.5146258771584007</v>
      </c>
      <c r="E15" s="26">
        <v>47427</v>
      </c>
      <c r="F15" s="50">
        <f t="shared" si="2"/>
        <v>93.485374122841606</v>
      </c>
      <c r="G15" s="26">
        <f t="shared" si="9"/>
        <v>68500</v>
      </c>
      <c r="H15" s="26">
        <v>5503</v>
      </c>
      <c r="I15" s="50">
        <f t="shared" si="3"/>
        <v>8.0335766423357668</v>
      </c>
      <c r="J15" s="26">
        <v>62997</v>
      </c>
      <c r="K15" s="50">
        <f t="shared" si="4"/>
        <v>91.96642335766424</v>
      </c>
      <c r="L15" s="59">
        <f t="shared" si="5"/>
        <v>17768</v>
      </c>
      <c r="M15" s="59">
        <f t="shared" si="5"/>
        <v>2198</v>
      </c>
      <c r="N15" s="61">
        <f t="shared" si="6"/>
        <v>1.5189507651773662</v>
      </c>
      <c r="O15" s="59">
        <f t="shared" si="5"/>
        <v>15570</v>
      </c>
      <c r="P15" s="61">
        <f t="shared" si="7"/>
        <v>-1.5189507651773653</v>
      </c>
    </row>
    <row r="16" spans="1:22" s="34" customFormat="1" ht="14.5" customHeight="1" thickBot="1">
      <c r="A16" s="64"/>
      <c r="B16" s="299" t="s">
        <v>21</v>
      </c>
      <c r="C16" s="299"/>
      <c r="D16" s="299"/>
      <c r="E16" s="299"/>
      <c r="F16" s="299"/>
      <c r="G16" s="299" t="s">
        <v>21</v>
      </c>
      <c r="H16" s="299"/>
      <c r="I16" s="299"/>
      <c r="J16" s="299"/>
      <c r="K16" s="299"/>
      <c r="L16" s="299" t="s">
        <v>21</v>
      </c>
      <c r="M16" s="299"/>
      <c r="N16" s="299"/>
      <c r="O16" s="299"/>
      <c r="P16" s="299"/>
    </row>
    <row r="17" spans="1:16" s="9" customFormat="1" ht="14.5" customHeight="1" thickBot="1">
      <c r="A17" s="25" t="s">
        <v>20</v>
      </c>
      <c r="B17" s="27">
        <f>SUM(B18:B22)</f>
        <v>147981</v>
      </c>
      <c r="C17" s="27">
        <f t="shared" ref="C17" si="10">SUM(C18:C22)</f>
        <v>4411</v>
      </c>
      <c r="D17" s="49">
        <f>C17*100/B17</f>
        <v>2.9807880741446535</v>
      </c>
      <c r="E17" s="27">
        <f t="shared" ref="E17" si="11">SUM(E18:E22)</f>
        <v>143570</v>
      </c>
      <c r="F17" s="49">
        <f>E17*100/B17</f>
        <v>97.019211925855345</v>
      </c>
      <c r="G17" s="27">
        <f t="shared" ref="G17" si="12">SUM(G18:G22)</f>
        <v>187413</v>
      </c>
      <c r="H17" s="27">
        <f t="shared" ref="H17" si="13">SUM(H18:H22)</f>
        <v>8126</v>
      </c>
      <c r="I17" s="49">
        <f>H17*100/G17</f>
        <v>4.3358785142973009</v>
      </c>
      <c r="J17" s="27">
        <f t="shared" ref="J17" si="14">SUM(J18:J22)</f>
        <v>179287</v>
      </c>
      <c r="K17" s="49">
        <f>J17*100/G17</f>
        <v>95.664121485702694</v>
      </c>
      <c r="L17" s="58">
        <f>G17-B17</f>
        <v>39432</v>
      </c>
      <c r="M17" s="58">
        <f>H17-C17</f>
        <v>3715</v>
      </c>
      <c r="N17" s="60">
        <f>I17-D17</f>
        <v>1.3550904401526473</v>
      </c>
      <c r="O17" s="58">
        <f>J17-E17</f>
        <v>35717</v>
      </c>
      <c r="P17" s="60">
        <f>K17-F17</f>
        <v>-1.3550904401526509</v>
      </c>
    </row>
    <row r="18" spans="1:16" s="9" customFormat="1" ht="14.5" customHeight="1" thickBot="1">
      <c r="A18" s="31" t="s">
        <v>43</v>
      </c>
      <c r="B18" s="26">
        <f>E18+C18</f>
        <v>7983</v>
      </c>
      <c r="C18" s="26">
        <v>340</v>
      </c>
      <c r="D18" s="50">
        <f t="shared" ref="D18:D22" si="15">C18*100/B18</f>
        <v>4.2590504822748336</v>
      </c>
      <c r="E18" s="26">
        <v>7643</v>
      </c>
      <c r="F18" s="50">
        <f t="shared" ref="F18:F22" si="16">E18*100/B18</f>
        <v>95.74094951772517</v>
      </c>
      <c r="G18" s="26">
        <f>J18+H18</f>
        <v>9814</v>
      </c>
      <c r="H18" s="26">
        <v>457</v>
      </c>
      <c r="I18" s="50">
        <f t="shared" ref="I18:I22" si="17">H18*100/G18</f>
        <v>4.6566130018341143</v>
      </c>
      <c r="J18" s="26">
        <v>9357</v>
      </c>
      <c r="K18" s="50">
        <f t="shared" ref="K18:K22" si="18">J18*100/G18</f>
        <v>95.343386998165883</v>
      </c>
      <c r="L18" s="59">
        <f t="shared" ref="L18:L22" si="19">G18-B18</f>
        <v>1831</v>
      </c>
      <c r="M18" s="59">
        <f t="shared" ref="M18:M22" si="20">H18-C18</f>
        <v>117</v>
      </c>
      <c r="N18" s="61">
        <f t="shared" ref="N18:N22" si="21">I18-D18</f>
        <v>0.39756251955928068</v>
      </c>
      <c r="O18" s="59">
        <f t="shared" ref="O18:O22" si="22">J18-E18</f>
        <v>1714</v>
      </c>
      <c r="P18" s="61">
        <f t="shared" ref="P18:P22" si="23">K18-F18</f>
        <v>-0.3975625195592869</v>
      </c>
    </row>
    <row r="19" spans="1:16" s="9" customFormat="1" ht="14.5" customHeight="1" thickBot="1">
      <c r="A19" s="30" t="s">
        <v>27</v>
      </c>
      <c r="B19" s="27">
        <f t="shared" ref="B19:B22" si="24">E19+C19</f>
        <v>62655</v>
      </c>
      <c r="C19" s="27">
        <v>1362</v>
      </c>
      <c r="D19" s="49">
        <f t="shared" si="15"/>
        <v>2.1738089537945893</v>
      </c>
      <c r="E19" s="27">
        <v>61293</v>
      </c>
      <c r="F19" s="49">
        <f t="shared" si="16"/>
        <v>97.826191046205409</v>
      </c>
      <c r="G19" s="27">
        <f t="shared" ref="G19:G22" si="25">J19+H19</f>
        <v>78243</v>
      </c>
      <c r="H19" s="27">
        <v>2953</v>
      </c>
      <c r="I19" s="49">
        <f t="shared" si="17"/>
        <v>3.7741395396393287</v>
      </c>
      <c r="J19" s="27">
        <v>75290</v>
      </c>
      <c r="K19" s="49">
        <f t="shared" si="18"/>
        <v>96.225860460360664</v>
      </c>
      <c r="L19" s="58">
        <f t="shared" si="19"/>
        <v>15588</v>
      </c>
      <c r="M19" s="58">
        <f t="shared" si="20"/>
        <v>1591</v>
      </c>
      <c r="N19" s="60">
        <f t="shared" si="21"/>
        <v>1.6003305858447394</v>
      </c>
      <c r="O19" s="58">
        <f t="shared" si="22"/>
        <v>13997</v>
      </c>
      <c r="P19" s="60">
        <f t="shared" si="23"/>
        <v>-1.6003305858447447</v>
      </c>
    </row>
    <row r="20" spans="1:16" s="9" customFormat="1" ht="14.5" customHeight="1" thickBot="1">
      <c r="A20" s="31" t="s">
        <v>28</v>
      </c>
      <c r="B20" s="26">
        <f t="shared" si="24"/>
        <v>54925</v>
      </c>
      <c r="C20" s="26">
        <v>1636</v>
      </c>
      <c r="D20" s="50">
        <f t="shared" si="15"/>
        <v>2.9786071916249433</v>
      </c>
      <c r="E20" s="26">
        <v>53289</v>
      </c>
      <c r="F20" s="50">
        <f t="shared" si="16"/>
        <v>97.021392808375055</v>
      </c>
      <c r="G20" s="26">
        <f t="shared" si="25"/>
        <v>68829</v>
      </c>
      <c r="H20" s="26">
        <v>2803</v>
      </c>
      <c r="I20" s="50">
        <f t="shared" si="17"/>
        <v>4.0724113382440539</v>
      </c>
      <c r="J20" s="26">
        <v>66026</v>
      </c>
      <c r="K20" s="50">
        <f t="shared" si="18"/>
        <v>95.927588661755948</v>
      </c>
      <c r="L20" s="59">
        <f t="shared" si="19"/>
        <v>13904</v>
      </c>
      <c r="M20" s="59">
        <f t="shared" si="20"/>
        <v>1167</v>
      </c>
      <c r="N20" s="61">
        <f t="shared" si="21"/>
        <v>1.0938041466191106</v>
      </c>
      <c r="O20" s="59">
        <f t="shared" si="22"/>
        <v>12737</v>
      </c>
      <c r="P20" s="61">
        <f t="shared" si="23"/>
        <v>-1.0938041466191066</v>
      </c>
    </row>
    <row r="21" spans="1:16" s="9" customFormat="1" ht="14.5" customHeight="1" thickBot="1">
      <c r="A21" s="30" t="s">
        <v>46</v>
      </c>
      <c r="B21" s="27">
        <f t="shared" si="24"/>
        <v>4403</v>
      </c>
      <c r="C21" s="27">
        <v>195</v>
      </c>
      <c r="D21" s="49">
        <f t="shared" si="15"/>
        <v>4.4287985464456057</v>
      </c>
      <c r="E21" s="27">
        <v>4208</v>
      </c>
      <c r="F21" s="49">
        <f t="shared" si="16"/>
        <v>95.571201453554394</v>
      </c>
      <c r="G21" s="27">
        <f t="shared" si="25"/>
        <v>5950</v>
      </c>
      <c r="H21" s="27">
        <v>304</v>
      </c>
      <c r="I21" s="49">
        <f t="shared" si="17"/>
        <v>5.1092436974789912</v>
      </c>
      <c r="J21" s="27">
        <v>5646</v>
      </c>
      <c r="K21" s="49">
        <f t="shared" si="18"/>
        <v>94.890756302521012</v>
      </c>
      <c r="L21" s="58">
        <f t="shared" si="19"/>
        <v>1547</v>
      </c>
      <c r="M21" s="58">
        <f t="shared" si="20"/>
        <v>109</v>
      </c>
      <c r="N21" s="60">
        <f t="shared" si="21"/>
        <v>0.68044515103338554</v>
      </c>
      <c r="O21" s="58">
        <f t="shared" si="22"/>
        <v>1438</v>
      </c>
      <c r="P21" s="60">
        <f t="shared" si="23"/>
        <v>-0.68044515103338199</v>
      </c>
    </row>
    <row r="22" spans="1:16" s="9" customFormat="1" ht="14.5" customHeight="1" thickBot="1">
      <c r="A22" s="31" t="s">
        <v>29</v>
      </c>
      <c r="B22" s="26">
        <f t="shared" si="24"/>
        <v>18015</v>
      </c>
      <c r="C22" s="26">
        <v>878</v>
      </c>
      <c r="D22" s="50">
        <f t="shared" si="15"/>
        <v>4.8737163474882044</v>
      </c>
      <c r="E22" s="26">
        <v>17137</v>
      </c>
      <c r="F22" s="50">
        <f t="shared" si="16"/>
        <v>95.126283652511802</v>
      </c>
      <c r="G22" s="26">
        <f t="shared" si="25"/>
        <v>24577</v>
      </c>
      <c r="H22" s="26">
        <v>1609</v>
      </c>
      <c r="I22" s="50">
        <f t="shared" si="17"/>
        <v>6.5467713716076004</v>
      </c>
      <c r="J22" s="26">
        <v>22968</v>
      </c>
      <c r="K22" s="50">
        <f t="shared" si="18"/>
        <v>93.453228628392395</v>
      </c>
      <c r="L22" s="59">
        <f t="shared" si="19"/>
        <v>6562</v>
      </c>
      <c r="M22" s="59">
        <f t="shared" si="20"/>
        <v>731</v>
      </c>
      <c r="N22" s="61">
        <f t="shared" si="21"/>
        <v>1.673055024119396</v>
      </c>
      <c r="O22" s="59">
        <f t="shared" si="22"/>
        <v>5831</v>
      </c>
      <c r="P22" s="61">
        <f t="shared" si="23"/>
        <v>-1.6730550241194067</v>
      </c>
    </row>
    <row r="23" spans="1:16" s="34" customFormat="1" ht="14.5" customHeight="1" thickBot="1">
      <c r="A23" s="64"/>
      <c r="B23" s="299" t="s">
        <v>53</v>
      </c>
      <c r="C23" s="299"/>
      <c r="D23" s="299"/>
      <c r="E23" s="299"/>
      <c r="F23" s="299"/>
      <c r="G23" s="299" t="s">
        <v>53</v>
      </c>
      <c r="H23" s="299"/>
      <c r="I23" s="299"/>
      <c r="J23" s="299"/>
      <c r="K23" s="299"/>
      <c r="L23" s="299" t="s">
        <v>53</v>
      </c>
      <c r="M23" s="299"/>
      <c r="N23" s="299"/>
      <c r="O23" s="299"/>
      <c r="P23" s="299"/>
    </row>
    <row r="24" spans="1:16" s="9" customFormat="1" ht="14.5" customHeight="1" thickBot="1">
      <c r="A24" s="25" t="s">
        <v>20</v>
      </c>
      <c r="B24" s="27">
        <f>SUM(B25:B29)</f>
        <v>71821</v>
      </c>
      <c r="C24" s="27">
        <f t="shared" ref="C24" si="26">SUM(C25:C29)</f>
        <v>2531</v>
      </c>
      <c r="D24" s="49">
        <f>C24*100/B24</f>
        <v>3.524038930117932</v>
      </c>
      <c r="E24" s="27">
        <f>SUM(E25:E29)</f>
        <v>69290</v>
      </c>
      <c r="F24" s="49">
        <f>E24*100/B24</f>
        <v>96.475961069882061</v>
      </c>
      <c r="G24" s="27">
        <f t="shared" ref="G24" si="27">SUM(G25:G29)</f>
        <v>86351</v>
      </c>
      <c r="H24" s="27">
        <f t="shared" ref="H24" si="28">SUM(H25:H29)</f>
        <v>4053</v>
      </c>
      <c r="I24" s="49">
        <f>H24*100/G24</f>
        <v>4.6936341212029973</v>
      </c>
      <c r="J24" s="27">
        <f t="shared" ref="J24" si="29">SUM(J25:J29)</f>
        <v>82298</v>
      </c>
      <c r="K24" s="49">
        <f>J24*100/G24</f>
        <v>95.30636587879701</v>
      </c>
      <c r="L24" s="58">
        <f>G24-B24</f>
        <v>14530</v>
      </c>
      <c r="M24" s="58">
        <f>H24-C24</f>
        <v>1522</v>
      </c>
      <c r="N24" s="60">
        <f>I24-D24</f>
        <v>1.1695951910850653</v>
      </c>
      <c r="O24" s="58">
        <f>J24-E24</f>
        <v>13008</v>
      </c>
      <c r="P24" s="60">
        <f>K24-F24</f>
        <v>-1.1695951910850511</v>
      </c>
    </row>
    <row r="25" spans="1:16" s="9" customFormat="1" ht="14.5" customHeight="1" thickBot="1">
      <c r="A25" s="31" t="s">
        <v>43</v>
      </c>
      <c r="B25" s="26">
        <f>E25+C25</f>
        <v>4350</v>
      </c>
      <c r="C25" s="26">
        <v>193</v>
      </c>
      <c r="D25" s="50">
        <f t="shared" ref="D25:D29" si="30">C25*100/B25</f>
        <v>4.4367816091954024</v>
      </c>
      <c r="E25" s="26">
        <v>4157</v>
      </c>
      <c r="F25" s="50">
        <f t="shared" ref="F25:F29" si="31">E25*100/B25</f>
        <v>95.563218390804593</v>
      </c>
      <c r="G25" s="26">
        <f>J25+H25</f>
        <v>5006</v>
      </c>
      <c r="H25" s="26">
        <v>285</v>
      </c>
      <c r="I25" s="50">
        <f t="shared" ref="I25:I29" si="32">H25*100/G25</f>
        <v>5.6931681981622058</v>
      </c>
      <c r="J25" s="26">
        <v>4721</v>
      </c>
      <c r="K25" s="50">
        <f t="shared" ref="K25:K29" si="33">J25*100/G25</f>
        <v>94.306831801837788</v>
      </c>
      <c r="L25" s="59">
        <f t="shared" ref="L25:L29" si="34">G25-B25</f>
        <v>656</v>
      </c>
      <c r="M25" s="59">
        <f t="shared" ref="M25:M29" si="35">H25-C25</f>
        <v>92</v>
      </c>
      <c r="N25" s="61">
        <f t="shared" ref="N25:N29" si="36">I25-D25</f>
        <v>1.2563865889668033</v>
      </c>
      <c r="O25" s="59">
        <f t="shared" ref="O25:O29" si="37">J25-E25</f>
        <v>564</v>
      </c>
      <c r="P25" s="61">
        <f t="shared" ref="P25:P29" si="38">K25-F25</f>
        <v>-1.2563865889668051</v>
      </c>
    </row>
    <row r="26" spans="1:16" s="9" customFormat="1" ht="14.5" customHeight="1" thickBot="1">
      <c r="A26" s="30" t="s">
        <v>27</v>
      </c>
      <c r="B26" s="27">
        <f t="shared" ref="B26:B29" si="39">E26+C26</f>
        <v>28209</v>
      </c>
      <c r="C26" s="27">
        <v>690</v>
      </c>
      <c r="D26" s="49">
        <f t="shared" si="30"/>
        <v>2.4460278634478358</v>
      </c>
      <c r="E26" s="27">
        <v>27519</v>
      </c>
      <c r="F26" s="49">
        <f t="shared" si="31"/>
        <v>97.553972136552161</v>
      </c>
      <c r="G26" s="27">
        <f t="shared" ref="G26:G29" si="40">J26+H26</f>
        <v>33222</v>
      </c>
      <c r="H26" s="27">
        <v>1207</v>
      </c>
      <c r="I26" s="49">
        <f t="shared" si="32"/>
        <v>3.6331346697971223</v>
      </c>
      <c r="J26" s="27">
        <v>32015</v>
      </c>
      <c r="K26" s="49">
        <f t="shared" si="33"/>
        <v>96.366865330202884</v>
      </c>
      <c r="L26" s="58">
        <f t="shared" si="34"/>
        <v>5013</v>
      </c>
      <c r="M26" s="58">
        <f t="shared" si="35"/>
        <v>517</v>
      </c>
      <c r="N26" s="60">
        <f t="shared" si="36"/>
        <v>1.1871068063492864</v>
      </c>
      <c r="O26" s="58">
        <f t="shared" si="37"/>
        <v>4496</v>
      </c>
      <c r="P26" s="60">
        <f t="shared" si="38"/>
        <v>-1.1871068063492771</v>
      </c>
    </row>
    <row r="27" spans="1:16" s="9" customFormat="1" ht="14.5" customHeight="1" thickBot="1">
      <c r="A27" s="31" t="s">
        <v>28</v>
      </c>
      <c r="B27" s="26">
        <f t="shared" si="39"/>
        <v>29058</v>
      </c>
      <c r="C27" s="26">
        <v>1005</v>
      </c>
      <c r="D27" s="50">
        <f t="shared" si="30"/>
        <v>3.4586000412967168</v>
      </c>
      <c r="E27" s="26">
        <v>28053</v>
      </c>
      <c r="F27" s="50">
        <f t="shared" si="31"/>
        <v>96.541399958703281</v>
      </c>
      <c r="G27" s="26">
        <f t="shared" si="40"/>
        <v>34775</v>
      </c>
      <c r="H27" s="26">
        <v>1622</v>
      </c>
      <c r="I27" s="50">
        <f t="shared" si="32"/>
        <v>4.6642703091301225</v>
      </c>
      <c r="J27" s="26">
        <v>33153</v>
      </c>
      <c r="K27" s="50">
        <f t="shared" si="33"/>
        <v>95.335729690869883</v>
      </c>
      <c r="L27" s="59">
        <f t="shared" si="34"/>
        <v>5717</v>
      </c>
      <c r="M27" s="59">
        <f t="shared" si="35"/>
        <v>617</v>
      </c>
      <c r="N27" s="61">
        <f t="shared" si="36"/>
        <v>1.2056702678334057</v>
      </c>
      <c r="O27" s="59">
        <f t="shared" si="37"/>
        <v>5100</v>
      </c>
      <c r="P27" s="61">
        <f t="shared" si="38"/>
        <v>-1.2056702678333977</v>
      </c>
    </row>
    <row r="28" spans="1:16" s="9" customFormat="1" ht="14.5" customHeight="1" thickBot="1">
      <c r="A28" s="30" t="s">
        <v>46</v>
      </c>
      <c r="B28" s="27">
        <f t="shared" si="39"/>
        <v>3019</v>
      </c>
      <c r="C28" s="27">
        <v>145</v>
      </c>
      <c r="D28" s="49">
        <f t="shared" si="30"/>
        <v>4.8029148724743296</v>
      </c>
      <c r="E28" s="27">
        <v>2874</v>
      </c>
      <c r="F28" s="49">
        <f t="shared" si="31"/>
        <v>95.197085127525668</v>
      </c>
      <c r="G28" s="27">
        <f t="shared" si="40"/>
        <v>3694</v>
      </c>
      <c r="H28" s="27">
        <v>206</v>
      </c>
      <c r="I28" s="49">
        <f t="shared" si="32"/>
        <v>5.5766107200866273</v>
      </c>
      <c r="J28" s="27">
        <v>3488</v>
      </c>
      <c r="K28" s="49">
        <f t="shared" si="33"/>
        <v>94.42338927991338</v>
      </c>
      <c r="L28" s="58">
        <f t="shared" si="34"/>
        <v>675</v>
      </c>
      <c r="M28" s="58">
        <f t="shared" si="35"/>
        <v>61</v>
      </c>
      <c r="N28" s="60">
        <f t="shared" si="36"/>
        <v>0.7736958476122977</v>
      </c>
      <c r="O28" s="58">
        <f t="shared" si="37"/>
        <v>614</v>
      </c>
      <c r="P28" s="60">
        <f t="shared" si="38"/>
        <v>-0.77369584761228793</v>
      </c>
    </row>
    <row r="29" spans="1:16" s="9" customFormat="1" ht="14.5" customHeight="1" thickBot="1">
      <c r="A29" s="31" t="s">
        <v>29</v>
      </c>
      <c r="B29" s="26">
        <f t="shared" si="39"/>
        <v>7185</v>
      </c>
      <c r="C29" s="26">
        <v>498</v>
      </c>
      <c r="D29" s="50">
        <f t="shared" si="30"/>
        <v>6.9311064718162836</v>
      </c>
      <c r="E29" s="26">
        <v>6687</v>
      </c>
      <c r="F29" s="50">
        <f t="shared" si="31"/>
        <v>93.068893528183722</v>
      </c>
      <c r="G29" s="26">
        <f t="shared" si="40"/>
        <v>9654</v>
      </c>
      <c r="H29" s="26">
        <v>733</v>
      </c>
      <c r="I29" s="50">
        <f t="shared" si="32"/>
        <v>7.5927076859332923</v>
      </c>
      <c r="J29" s="26">
        <v>8921</v>
      </c>
      <c r="K29" s="50">
        <f t="shared" si="33"/>
        <v>92.407292314066709</v>
      </c>
      <c r="L29" s="59">
        <f t="shared" si="34"/>
        <v>2469</v>
      </c>
      <c r="M29" s="59">
        <f t="shared" si="35"/>
        <v>235</v>
      </c>
      <c r="N29" s="61">
        <f t="shared" si="36"/>
        <v>0.66160121411700867</v>
      </c>
      <c r="O29" s="59">
        <f t="shared" si="37"/>
        <v>2234</v>
      </c>
      <c r="P29" s="61">
        <f t="shared" si="38"/>
        <v>-0.66160121411701311</v>
      </c>
    </row>
    <row r="30" spans="1:16" s="34" customFormat="1" ht="14.5" customHeight="1" thickBot="1">
      <c r="A30" s="64"/>
      <c r="B30" s="299" t="s">
        <v>118</v>
      </c>
      <c r="C30" s="299"/>
      <c r="D30" s="299"/>
      <c r="E30" s="299"/>
      <c r="F30" s="299"/>
      <c r="G30" s="299" t="s">
        <v>118</v>
      </c>
      <c r="H30" s="299"/>
      <c r="I30" s="299"/>
      <c r="J30" s="299"/>
      <c r="K30" s="299"/>
      <c r="L30" s="299" t="s">
        <v>118</v>
      </c>
      <c r="M30" s="299"/>
      <c r="N30" s="299"/>
      <c r="O30" s="299"/>
      <c r="P30" s="299"/>
    </row>
    <row r="31" spans="1:16" s="9" customFormat="1" ht="14.5" customHeight="1" thickBot="1">
      <c r="A31" s="25" t="s">
        <v>20</v>
      </c>
      <c r="B31" s="27">
        <f>SUM(B32:B36)</f>
        <v>81463</v>
      </c>
      <c r="C31" s="27">
        <f t="shared" ref="C31" si="41">SUM(C32:C36)</f>
        <v>1715</v>
      </c>
      <c r="D31" s="49">
        <f>C31*100/B31</f>
        <v>2.1052502363035979</v>
      </c>
      <c r="E31" s="27">
        <f t="shared" ref="E31" si="42">SUM(E32:E36)</f>
        <v>79748</v>
      </c>
      <c r="F31" s="49">
        <f>E31*100/B31</f>
        <v>97.894749763696396</v>
      </c>
      <c r="G31" s="27">
        <f t="shared" ref="G31" si="43">SUM(G32:G36)</f>
        <v>98384</v>
      </c>
      <c r="H31" s="27">
        <f t="shared" ref="H31" si="44">SUM(H32:H36)</f>
        <v>2998</v>
      </c>
      <c r="I31" s="49">
        <f>H31*100/G31</f>
        <v>3.0472434542201983</v>
      </c>
      <c r="J31" s="27">
        <f t="shared" ref="J31" si="45">SUM(J32:J36)</f>
        <v>95386</v>
      </c>
      <c r="K31" s="49">
        <f>J31*100/G31</f>
        <v>96.952756545779806</v>
      </c>
      <c r="L31" s="58">
        <f>G31-B31</f>
        <v>16921</v>
      </c>
      <c r="M31" s="58">
        <f>H31-C31</f>
        <v>1283</v>
      </c>
      <c r="N31" s="60">
        <f>I31-D31</f>
        <v>0.9419932179166004</v>
      </c>
      <c r="O31" s="58">
        <f>J31-E31</f>
        <v>15638</v>
      </c>
      <c r="P31" s="60">
        <f>K31-F31</f>
        <v>-0.94199321791658974</v>
      </c>
    </row>
    <row r="32" spans="1:16" s="9" customFormat="1" ht="14.5" customHeight="1" thickBot="1">
      <c r="A32" s="31" t="s">
        <v>43</v>
      </c>
      <c r="B32" s="26">
        <f>E32+C32</f>
        <v>4161</v>
      </c>
      <c r="C32" s="26">
        <v>144</v>
      </c>
      <c r="D32" s="50">
        <f t="shared" ref="D32:D36" si="46">C32*100/B32</f>
        <v>3.4607065609228549</v>
      </c>
      <c r="E32" s="26">
        <v>4017</v>
      </c>
      <c r="F32" s="50">
        <f t="shared" ref="F32:F36" si="47">E32*100/B32</f>
        <v>96.539293439077142</v>
      </c>
      <c r="G32" s="26">
        <f>J32+H32</f>
        <v>4661</v>
      </c>
      <c r="H32" s="26">
        <v>222</v>
      </c>
      <c r="I32" s="50">
        <f t="shared" ref="I32:I36" si="48">H32*100/G32</f>
        <v>4.7629264106414935</v>
      </c>
      <c r="J32" s="26">
        <v>4439</v>
      </c>
      <c r="K32" s="50">
        <f t="shared" ref="K32:K36" si="49">J32*100/G32</f>
        <v>95.237073589358502</v>
      </c>
      <c r="L32" s="59">
        <f t="shared" ref="L32:L36" si="50">G32-B32</f>
        <v>500</v>
      </c>
      <c r="M32" s="59">
        <f t="shared" ref="M32:M36" si="51">H32-C32</f>
        <v>78</v>
      </c>
      <c r="N32" s="61">
        <f t="shared" ref="N32:N36" si="52">I32-D32</f>
        <v>1.3022198497186386</v>
      </c>
      <c r="O32" s="59">
        <f t="shared" ref="O32:O36" si="53">J32-E32</f>
        <v>422</v>
      </c>
      <c r="P32" s="61">
        <f t="shared" ref="P32:P36" si="54">K32-F32</f>
        <v>-1.3022198497186395</v>
      </c>
    </row>
    <row r="33" spans="1:16" s="9" customFormat="1" ht="14.5" customHeight="1" thickBot="1">
      <c r="A33" s="30" t="s">
        <v>27</v>
      </c>
      <c r="B33" s="27">
        <f t="shared" ref="B33:B36" si="55">E33+C33</f>
        <v>30117</v>
      </c>
      <c r="C33" s="27">
        <v>455</v>
      </c>
      <c r="D33" s="49">
        <f t="shared" si="46"/>
        <v>1.5107746455490254</v>
      </c>
      <c r="E33" s="27">
        <v>29662</v>
      </c>
      <c r="F33" s="49">
        <f t="shared" si="47"/>
        <v>98.48922535445098</v>
      </c>
      <c r="G33" s="27">
        <f t="shared" ref="G33:G36" si="56">J33+H33</f>
        <v>33864</v>
      </c>
      <c r="H33" s="27">
        <v>739</v>
      </c>
      <c r="I33" s="49">
        <f t="shared" si="48"/>
        <v>2.1822584455468936</v>
      </c>
      <c r="J33" s="27">
        <v>33125</v>
      </c>
      <c r="K33" s="49">
        <f t="shared" si="49"/>
        <v>97.817741554453107</v>
      </c>
      <c r="L33" s="58">
        <f t="shared" si="50"/>
        <v>3747</v>
      </c>
      <c r="M33" s="58">
        <f t="shared" si="51"/>
        <v>284</v>
      </c>
      <c r="N33" s="60">
        <f t="shared" si="52"/>
        <v>0.67148379999786822</v>
      </c>
      <c r="O33" s="58">
        <f t="shared" si="53"/>
        <v>3463</v>
      </c>
      <c r="P33" s="60">
        <f t="shared" si="54"/>
        <v>-0.67148379999787267</v>
      </c>
    </row>
    <row r="34" spans="1:16" s="9" customFormat="1" ht="14.5" customHeight="1" thickBot="1">
      <c r="A34" s="31" t="s">
        <v>28</v>
      </c>
      <c r="B34" s="26">
        <f t="shared" si="55"/>
        <v>37480</v>
      </c>
      <c r="C34" s="26">
        <v>738</v>
      </c>
      <c r="D34" s="50">
        <f t="shared" si="46"/>
        <v>1.9690501600853789</v>
      </c>
      <c r="E34" s="26">
        <v>36742</v>
      </c>
      <c r="F34" s="50">
        <f t="shared" si="47"/>
        <v>98.030949839914626</v>
      </c>
      <c r="G34" s="26">
        <f t="shared" si="56"/>
        <v>46727</v>
      </c>
      <c r="H34" s="26">
        <v>1382</v>
      </c>
      <c r="I34" s="50">
        <f t="shared" si="48"/>
        <v>2.9576048109230211</v>
      </c>
      <c r="J34" s="26">
        <v>45345</v>
      </c>
      <c r="K34" s="50">
        <f t="shared" si="49"/>
        <v>97.042395189076984</v>
      </c>
      <c r="L34" s="59">
        <f t="shared" si="50"/>
        <v>9247</v>
      </c>
      <c r="M34" s="59">
        <f t="shared" si="51"/>
        <v>644</v>
      </c>
      <c r="N34" s="61">
        <f t="shared" si="52"/>
        <v>0.98855465083764216</v>
      </c>
      <c r="O34" s="59">
        <f t="shared" si="53"/>
        <v>8603</v>
      </c>
      <c r="P34" s="61">
        <f t="shared" si="54"/>
        <v>-0.98855465083764216</v>
      </c>
    </row>
    <row r="35" spans="1:16" s="9" customFormat="1" ht="14.5" customHeight="1" thickBot="1">
      <c r="A35" s="30" t="s">
        <v>46</v>
      </c>
      <c r="B35" s="27">
        <f t="shared" si="55"/>
        <v>2903</v>
      </c>
      <c r="C35" s="27">
        <v>92</v>
      </c>
      <c r="D35" s="49">
        <f t="shared" si="46"/>
        <v>3.169135377196004</v>
      </c>
      <c r="E35" s="27">
        <v>2811</v>
      </c>
      <c r="F35" s="49">
        <f t="shared" si="47"/>
        <v>96.830864622804</v>
      </c>
      <c r="G35" s="27">
        <f t="shared" si="56"/>
        <v>3835</v>
      </c>
      <c r="H35" s="27">
        <v>169</v>
      </c>
      <c r="I35" s="49">
        <f t="shared" si="48"/>
        <v>4.406779661016949</v>
      </c>
      <c r="J35" s="27">
        <v>3666</v>
      </c>
      <c r="K35" s="49">
        <f t="shared" si="49"/>
        <v>95.593220338983045</v>
      </c>
      <c r="L35" s="58">
        <f t="shared" si="50"/>
        <v>932</v>
      </c>
      <c r="M35" s="58">
        <f t="shared" si="51"/>
        <v>77</v>
      </c>
      <c r="N35" s="60">
        <f t="shared" si="52"/>
        <v>1.2376442838209449</v>
      </c>
      <c r="O35" s="58">
        <f t="shared" si="53"/>
        <v>855</v>
      </c>
      <c r="P35" s="60">
        <f t="shared" si="54"/>
        <v>-1.2376442838209556</v>
      </c>
    </row>
    <row r="36" spans="1:16" s="9" customFormat="1" ht="14.5" customHeight="1" thickBot="1">
      <c r="A36" s="31" t="s">
        <v>29</v>
      </c>
      <c r="B36" s="26">
        <f t="shared" si="55"/>
        <v>6802</v>
      </c>
      <c r="C36" s="26">
        <v>286</v>
      </c>
      <c r="D36" s="50">
        <f t="shared" si="46"/>
        <v>4.2046456924433988</v>
      </c>
      <c r="E36" s="26">
        <v>6516</v>
      </c>
      <c r="F36" s="50">
        <f t="shared" si="47"/>
        <v>95.795354307556607</v>
      </c>
      <c r="G36" s="26">
        <f t="shared" si="56"/>
        <v>9297</v>
      </c>
      <c r="H36" s="26">
        <v>486</v>
      </c>
      <c r="I36" s="50">
        <f t="shared" si="48"/>
        <v>5.2274927395934174</v>
      </c>
      <c r="J36" s="26">
        <v>8811</v>
      </c>
      <c r="K36" s="50">
        <f t="shared" si="49"/>
        <v>94.772507260406584</v>
      </c>
      <c r="L36" s="59">
        <f t="shared" si="50"/>
        <v>2495</v>
      </c>
      <c r="M36" s="59">
        <f t="shared" si="51"/>
        <v>200</v>
      </c>
      <c r="N36" s="61">
        <f t="shared" si="52"/>
        <v>1.0228470471500186</v>
      </c>
      <c r="O36" s="59">
        <f t="shared" si="53"/>
        <v>2295</v>
      </c>
      <c r="P36" s="61">
        <f t="shared" si="54"/>
        <v>-1.0228470471500231</v>
      </c>
    </row>
    <row r="37" spans="1:16" s="34" customFormat="1" ht="14.5" customHeight="1" thickBot="1">
      <c r="A37" s="64"/>
      <c r="B37" s="299" t="s">
        <v>54</v>
      </c>
      <c r="C37" s="299"/>
      <c r="D37" s="299"/>
      <c r="E37" s="299"/>
      <c r="F37" s="299"/>
      <c r="G37" s="299" t="s">
        <v>54</v>
      </c>
      <c r="H37" s="299"/>
      <c r="I37" s="299"/>
      <c r="J37" s="299"/>
      <c r="K37" s="299"/>
      <c r="L37" s="299" t="s">
        <v>54</v>
      </c>
      <c r="M37" s="299"/>
      <c r="N37" s="299"/>
      <c r="O37" s="299"/>
      <c r="P37" s="299"/>
    </row>
    <row r="38" spans="1:16" s="9" customFormat="1" ht="14.5" customHeight="1" thickBot="1">
      <c r="A38" s="25" t="s">
        <v>20</v>
      </c>
      <c r="B38" s="27">
        <f>SUM(B39:B43)</f>
        <v>22142</v>
      </c>
      <c r="C38" s="27">
        <f t="shared" ref="C38" si="57">SUM(C39:C43)</f>
        <v>932</v>
      </c>
      <c r="D38" s="49">
        <f>C38*100/B38</f>
        <v>4.209195194652696</v>
      </c>
      <c r="E38" s="27">
        <f t="shared" ref="E38" si="58">SUM(E39:E43)</f>
        <v>21210</v>
      </c>
      <c r="F38" s="49">
        <f>E38*100/B38</f>
        <v>95.790804805347307</v>
      </c>
      <c r="G38" s="27">
        <f t="shared" ref="G38" si="59">SUM(G39:G43)</f>
        <v>28025</v>
      </c>
      <c r="H38" s="27">
        <f t="shared" ref="H38" si="60">SUM(H39:H43)</f>
        <v>1564</v>
      </c>
      <c r="I38" s="49">
        <f>H38*100/G38</f>
        <v>5.5807314897413027</v>
      </c>
      <c r="J38" s="27">
        <f t="shared" ref="J38" si="61">SUM(J39:J43)</f>
        <v>26461</v>
      </c>
      <c r="K38" s="49">
        <f>J38*100/G38</f>
        <v>94.419268510258703</v>
      </c>
      <c r="L38" s="58">
        <f>G38-B38</f>
        <v>5883</v>
      </c>
      <c r="M38" s="58">
        <f>H38-C38</f>
        <v>632</v>
      </c>
      <c r="N38" s="60">
        <f>I38-D38</f>
        <v>1.3715362950886067</v>
      </c>
      <c r="O38" s="58">
        <f>J38-E38</f>
        <v>5251</v>
      </c>
      <c r="P38" s="60">
        <f>K38-F38</f>
        <v>-1.3715362950886032</v>
      </c>
    </row>
    <row r="39" spans="1:16" s="9" customFormat="1" ht="14.5" customHeight="1" thickBot="1">
      <c r="A39" s="31" t="s">
        <v>43</v>
      </c>
      <c r="B39" s="26">
        <f>E39+C39</f>
        <v>1509</v>
      </c>
      <c r="C39" s="26">
        <v>75</v>
      </c>
      <c r="D39" s="50">
        <f t="shared" ref="D39:D43" si="62">C39*100/B39</f>
        <v>4.9701789264413518</v>
      </c>
      <c r="E39" s="26">
        <v>1434</v>
      </c>
      <c r="F39" s="50">
        <f t="shared" ref="F39:F43" si="63">E39*100/B39</f>
        <v>95.029821073558651</v>
      </c>
      <c r="G39" s="26">
        <f>J39+H39</f>
        <v>1743</v>
      </c>
      <c r="H39" s="26">
        <v>104</v>
      </c>
      <c r="I39" s="50">
        <f t="shared" ref="I39:I43" si="64">H39*100/G39</f>
        <v>5.9667240390131955</v>
      </c>
      <c r="J39" s="26">
        <v>1639</v>
      </c>
      <c r="K39" s="50">
        <f t="shared" ref="K39:K43" si="65">J39*100/G39</f>
        <v>94.033275960986799</v>
      </c>
      <c r="L39" s="59">
        <f t="shared" ref="L39:L43" si="66">G39-B39</f>
        <v>234</v>
      </c>
      <c r="M39" s="59">
        <f t="shared" ref="M39:M43" si="67">H39-C39</f>
        <v>29</v>
      </c>
      <c r="N39" s="61">
        <f t="shared" ref="N39:N43" si="68">I39-D39</f>
        <v>0.99654511257184364</v>
      </c>
      <c r="O39" s="59">
        <f t="shared" ref="O39:O43" si="69">J39-E39</f>
        <v>205</v>
      </c>
      <c r="P39" s="61">
        <f t="shared" ref="P39:P43" si="70">K39-F39</f>
        <v>-0.99654511257185163</v>
      </c>
    </row>
    <row r="40" spans="1:16" s="9" customFormat="1" ht="14.5" customHeight="1" thickBot="1">
      <c r="A40" s="30" t="s">
        <v>27</v>
      </c>
      <c r="B40" s="27">
        <f t="shared" ref="B40:B43" si="71">E40+C40</f>
        <v>9492</v>
      </c>
      <c r="C40" s="27">
        <v>286</v>
      </c>
      <c r="D40" s="49">
        <f t="shared" si="62"/>
        <v>3.013063632532659</v>
      </c>
      <c r="E40" s="27">
        <v>9206</v>
      </c>
      <c r="F40" s="49">
        <f t="shared" si="63"/>
        <v>96.986936367467337</v>
      </c>
      <c r="G40" s="27">
        <f t="shared" ref="G40:G43" si="72">J40+H40</f>
        <v>11025</v>
      </c>
      <c r="H40" s="27">
        <v>494</v>
      </c>
      <c r="I40" s="49">
        <f t="shared" si="64"/>
        <v>4.4807256235827664</v>
      </c>
      <c r="J40" s="27">
        <v>10531</v>
      </c>
      <c r="K40" s="49">
        <f t="shared" si="65"/>
        <v>95.519274376417229</v>
      </c>
      <c r="L40" s="58">
        <f t="shared" si="66"/>
        <v>1533</v>
      </c>
      <c r="M40" s="58">
        <f t="shared" si="67"/>
        <v>208</v>
      </c>
      <c r="N40" s="60">
        <f t="shared" si="68"/>
        <v>1.4676619910501074</v>
      </c>
      <c r="O40" s="58">
        <f t="shared" si="69"/>
        <v>1325</v>
      </c>
      <c r="P40" s="60">
        <f t="shared" si="70"/>
        <v>-1.4676619910501074</v>
      </c>
    </row>
    <row r="41" spans="1:16" s="9" customFormat="1" ht="14.5" customHeight="1" thickBot="1">
      <c r="A41" s="31" t="s">
        <v>28</v>
      </c>
      <c r="B41" s="26">
        <f t="shared" si="71"/>
        <v>7768</v>
      </c>
      <c r="C41" s="26">
        <v>360</v>
      </c>
      <c r="D41" s="50">
        <f t="shared" si="62"/>
        <v>4.6343975283213181</v>
      </c>
      <c r="E41" s="26">
        <v>7408</v>
      </c>
      <c r="F41" s="50">
        <f t="shared" si="63"/>
        <v>95.365602471678685</v>
      </c>
      <c r="G41" s="26">
        <f t="shared" si="72"/>
        <v>10148</v>
      </c>
      <c r="H41" s="26">
        <v>586</v>
      </c>
      <c r="I41" s="50">
        <f t="shared" si="64"/>
        <v>5.774536854552621</v>
      </c>
      <c r="J41" s="26">
        <v>9562</v>
      </c>
      <c r="K41" s="50">
        <f t="shared" si="65"/>
        <v>94.225463145447378</v>
      </c>
      <c r="L41" s="59">
        <f t="shared" si="66"/>
        <v>2380</v>
      </c>
      <c r="M41" s="59">
        <f t="shared" si="67"/>
        <v>226</v>
      </c>
      <c r="N41" s="61">
        <f t="shared" si="68"/>
        <v>1.1401393262313029</v>
      </c>
      <c r="O41" s="59">
        <f t="shared" si="69"/>
        <v>2154</v>
      </c>
      <c r="P41" s="61">
        <f t="shared" si="70"/>
        <v>-1.1401393262313064</v>
      </c>
    </row>
    <row r="42" spans="1:16" s="9" customFormat="1" ht="14.5" customHeight="1" thickBot="1">
      <c r="A42" s="30" t="s">
        <v>46</v>
      </c>
      <c r="B42" s="27">
        <f t="shared" si="71"/>
        <v>1073</v>
      </c>
      <c r="C42" s="27">
        <v>57</v>
      </c>
      <c r="D42" s="49">
        <f t="shared" si="62"/>
        <v>5.3122087604846229</v>
      </c>
      <c r="E42" s="27">
        <v>1016</v>
      </c>
      <c r="F42" s="49">
        <f t="shared" si="63"/>
        <v>94.687791239515377</v>
      </c>
      <c r="G42" s="27">
        <f t="shared" si="72"/>
        <v>1293</v>
      </c>
      <c r="H42" s="27">
        <v>72</v>
      </c>
      <c r="I42" s="49">
        <f t="shared" si="64"/>
        <v>5.5684454756380513</v>
      </c>
      <c r="J42" s="27">
        <v>1221</v>
      </c>
      <c r="K42" s="49">
        <f t="shared" si="65"/>
        <v>94.431554524361943</v>
      </c>
      <c r="L42" s="58">
        <f t="shared" si="66"/>
        <v>220</v>
      </c>
      <c r="M42" s="58">
        <f t="shared" si="67"/>
        <v>15</v>
      </c>
      <c r="N42" s="60">
        <f t="shared" si="68"/>
        <v>0.25623671515342838</v>
      </c>
      <c r="O42" s="58">
        <f t="shared" si="69"/>
        <v>205</v>
      </c>
      <c r="P42" s="60">
        <f t="shared" si="70"/>
        <v>-0.2562367151534346</v>
      </c>
    </row>
    <row r="43" spans="1:16" s="9" customFormat="1" ht="14.5" customHeight="1" thickBot="1">
      <c r="A43" s="31" t="s">
        <v>29</v>
      </c>
      <c r="B43" s="26">
        <f t="shared" si="71"/>
        <v>2300</v>
      </c>
      <c r="C43" s="26">
        <v>154</v>
      </c>
      <c r="D43" s="50">
        <f t="shared" si="62"/>
        <v>6.6956521739130439</v>
      </c>
      <c r="E43" s="26">
        <v>2146</v>
      </c>
      <c r="F43" s="50">
        <f t="shared" si="63"/>
        <v>93.304347826086953</v>
      </c>
      <c r="G43" s="26">
        <f t="shared" si="72"/>
        <v>3816</v>
      </c>
      <c r="H43" s="26">
        <v>308</v>
      </c>
      <c r="I43" s="50">
        <f t="shared" si="64"/>
        <v>8.0712788259958064</v>
      </c>
      <c r="J43" s="26">
        <v>3508</v>
      </c>
      <c r="K43" s="50">
        <f t="shared" si="65"/>
        <v>91.928721174004195</v>
      </c>
      <c r="L43" s="59">
        <f t="shared" si="66"/>
        <v>1516</v>
      </c>
      <c r="M43" s="59">
        <f t="shared" si="67"/>
        <v>154</v>
      </c>
      <c r="N43" s="61">
        <f t="shared" si="68"/>
        <v>1.3756266520827625</v>
      </c>
      <c r="O43" s="59">
        <f t="shared" si="69"/>
        <v>1362</v>
      </c>
      <c r="P43" s="61">
        <f t="shared" si="70"/>
        <v>-1.375626652082758</v>
      </c>
    </row>
    <row r="44" spans="1:16" s="34" customFormat="1" ht="14.5" customHeight="1" thickBot="1">
      <c r="A44" s="64"/>
      <c r="B44" s="299" t="s">
        <v>119</v>
      </c>
      <c r="C44" s="299"/>
      <c r="D44" s="299"/>
      <c r="E44" s="299"/>
      <c r="F44" s="299"/>
      <c r="G44" s="299" t="s">
        <v>119</v>
      </c>
      <c r="H44" s="299"/>
      <c r="I44" s="299"/>
      <c r="J44" s="299"/>
      <c r="K44" s="299"/>
      <c r="L44" s="299" t="s">
        <v>119</v>
      </c>
      <c r="M44" s="299"/>
      <c r="N44" s="299"/>
      <c r="O44" s="299"/>
      <c r="P44" s="299"/>
    </row>
    <row r="45" spans="1:16" s="9" customFormat="1" ht="14.5" customHeight="1" thickBot="1">
      <c r="A45" s="25" t="s">
        <v>20</v>
      </c>
      <c r="B45" s="27">
        <f>SUM(B46:B50)</f>
        <v>43890</v>
      </c>
      <c r="C45" s="27">
        <f t="shared" ref="C45" si="73">SUM(C46:C50)</f>
        <v>2538</v>
      </c>
      <c r="D45" s="49">
        <f>C45*100/B45</f>
        <v>5.7826384142173612</v>
      </c>
      <c r="E45" s="27">
        <f t="shared" ref="E45" si="74">SUM(E46:E50)</f>
        <v>41352</v>
      </c>
      <c r="F45" s="49">
        <f>E45*100/B45</f>
        <v>94.217361585782641</v>
      </c>
      <c r="G45" s="27">
        <f t="shared" ref="G45" si="75">SUM(G46:G50)</f>
        <v>53169</v>
      </c>
      <c r="H45" s="27">
        <f t="shared" ref="H45" si="76">SUM(H46:H50)</f>
        <v>3962</v>
      </c>
      <c r="I45" s="49">
        <f>H45*100/G45</f>
        <v>7.4517105832345916</v>
      </c>
      <c r="J45" s="27">
        <f t="shared" ref="J45" si="77">SUM(J46:J50)</f>
        <v>49207</v>
      </c>
      <c r="K45" s="49">
        <f>J45*100/G45</f>
        <v>92.548289416765414</v>
      </c>
      <c r="L45" s="58">
        <f>G45-B45</f>
        <v>9279</v>
      </c>
      <c r="M45" s="58">
        <f>H45-C45</f>
        <v>1424</v>
      </c>
      <c r="N45" s="60">
        <f>I45-D45</f>
        <v>1.6690721690172303</v>
      </c>
      <c r="O45" s="58">
        <f>J45-E45</f>
        <v>7855</v>
      </c>
      <c r="P45" s="60">
        <f>K45-F45</f>
        <v>-1.6690721690172268</v>
      </c>
    </row>
    <row r="46" spans="1:16" s="9" customFormat="1" ht="14.5" customHeight="1" thickBot="1">
      <c r="A46" s="31" t="s">
        <v>43</v>
      </c>
      <c r="B46" s="26">
        <f>E46+C46</f>
        <v>2836</v>
      </c>
      <c r="C46" s="26">
        <v>185</v>
      </c>
      <c r="D46" s="50">
        <f t="shared" ref="D46:D50" si="78">C46*100/B46</f>
        <v>6.5232722143864601</v>
      </c>
      <c r="E46" s="26">
        <v>2651</v>
      </c>
      <c r="F46" s="50">
        <f t="shared" ref="F46:F50" si="79">E46*100/B46</f>
        <v>93.476727785613534</v>
      </c>
      <c r="G46" s="26">
        <f>J46+H46</f>
        <v>3469</v>
      </c>
      <c r="H46" s="26">
        <v>268</v>
      </c>
      <c r="I46" s="50">
        <f t="shared" ref="I46:I50" si="80">H46*100/G46</f>
        <v>7.7255693283366966</v>
      </c>
      <c r="J46" s="26">
        <v>3201</v>
      </c>
      <c r="K46" s="50">
        <f t="shared" ref="K46:K50" si="81">J46*100/G46</f>
        <v>92.27443067166331</v>
      </c>
      <c r="L46" s="59">
        <f t="shared" ref="L46:L50" si="82">G46-B46</f>
        <v>633</v>
      </c>
      <c r="M46" s="59">
        <f t="shared" ref="M46:M50" si="83">H46-C46</f>
        <v>83</v>
      </c>
      <c r="N46" s="61">
        <f t="shared" ref="N46:N50" si="84">I46-D46</f>
        <v>1.2022971139502365</v>
      </c>
      <c r="O46" s="59">
        <f t="shared" ref="O46:O50" si="85">J46-E46</f>
        <v>550</v>
      </c>
      <c r="P46" s="61">
        <f t="shared" ref="P46:P50" si="86">K46-F46</f>
        <v>-1.2022971139502232</v>
      </c>
    </row>
    <row r="47" spans="1:16" s="9" customFormat="1" ht="14.5" customHeight="1" thickBot="1">
      <c r="A47" s="30" t="s">
        <v>27</v>
      </c>
      <c r="B47" s="27">
        <f t="shared" ref="B47:B50" si="87">E47+C47</f>
        <v>17351</v>
      </c>
      <c r="C47" s="27">
        <v>674</v>
      </c>
      <c r="D47" s="49">
        <f t="shared" si="78"/>
        <v>3.8845023341594143</v>
      </c>
      <c r="E47" s="27">
        <v>16677</v>
      </c>
      <c r="F47" s="49">
        <f t="shared" si="79"/>
        <v>96.115497665840579</v>
      </c>
      <c r="G47" s="27">
        <f t="shared" ref="G47:G50" si="88">J47+H47</f>
        <v>20613</v>
      </c>
      <c r="H47" s="27">
        <v>1147</v>
      </c>
      <c r="I47" s="49">
        <f t="shared" si="80"/>
        <v>5.5644496191723674</v>
      </c>
      <c r="J47" s="27">
        <v>19466</v>
      </c>
      <c r="K47" s="49">
        <f t="shared" si="81"/>
        <v>94.435550380827635</v>
      </c>
      <c r="L47" s="58">
        <f t="shared" si="82"/>
        <v>3262</v>
      </c>
      <c r="M47" s="58">
        <f t="shared" si="83"/>
        <v>473</v>
      </c>
      <c r="N47" s="60">
        <f t="shared" si="84"/>
        <v>1.6799472850129531</v>
      </c>
      <c r="O47" s="58">
        <f t="shared" si="85"/>
        <v>2789</v>
      </c>
      <c r="P47" s="60">
        <f t="shared" si="86"/>
        <v>-1.6799472850129433</v>
      </c>
    </row>
    <row r="48" spans="1:16" s="9" customFormat="1" ht="14.5" customHeight="1" thickBot="1">
      <c r="A48" s="31" t="s">
        <v>28</v>
      </c>
      <c r="B48" s="26">
        <f t="shared" si="87"/>
        <v>13683</v>
      </c>
      <c r="C48" s="26">
        <v>953</v>
      </c>
      <c r="D48" s="50">
        <f t="shared" si="78"/>
        <v>6.9648468903018346</v>
      </c>
      <c r="E48" s="26">
        <v>12730</v>
      </c>
      <c r="F48" s="50">
        <f t="shared" si="79"/>
        <v>93.035153109698172</v>
      </c>
      <c r="G48" s="26">
        <f t="shared" si="88"/>
        <v>17112</v>
      </c>
      <c r="H48" s="26">
        <v>1446</v>
      </c>
      <c r="I48" s="50">
        <f t="shared" si="80"/>
        <v>8.4502103786816267</v>
      </c>
      <c r="J48" s="26">
        <v>15666</v>
      </c>
      <c r="K48" s="50">
        <f t="shared" si="81"/>
        <v>91.549789621318368</v>
      </c>
      <c r="L48" s="59">
        <f t="shared" si="82"/>
        <v>3429</v>
      </c>
      <c r="M48" s="59">
        <f t="shared" si="83"/>
        <v>493</v>
      </c>
      <c r="N48" s="61">
        <f t="shared" si="84"/>
        <v>1.4853634883797922</v>
      </c>
      <c r="O48" s="59">
        <f t="shared" si="85"/>
        <v>2936</v>
      </c>
      <c r="P48" s="61">
        <f t="shared" si="86"/>
        <v>-1.4853634883798037</v>
      </c>
    </row>
    <row r="49" spans="1:16" s="9" customFormat="1" ht="14.5" customHeight="1" thickBot="1">
      <c r="A49" s="30" t="s">
        <v>46</v>
      </c>
      <c r="B49" s="27">
        <f t="shared" si="87"/>
        <v>2904</v>
      </c>
      <c r="C49" s="27">
        <v>187</v>
      </c>
      <c r="D49" s="49">
        <f t="shared" si="78"/>
        <v>6.4393939393939394</v>
      </c>
      <c r="E49" s="27">
        <v>2717</v>
      </c>
      <c r="F49" s="49">
        <f t="shared" si="79"/>
        <v>93.560606060606062</v>
      </c>
      <c r="G49" s="27">
        <f t="shared" si="88"/>
        <v>3553</v>
      </c>
      <c r="H49" s="27">
        <v>263</v>
      </c>
      <c r="I49" s="49">
        <f t="shared" si="80"/>
        <v>7.4021953278919224</v>
      </c>
      <c r="J49" s="27">
        <v>3290</v>
      </c>
      <c r="K49" s="49">
        <f t="shared" si="81"/>
        <v>92.597804672108083</v>
      </c>
      <c r="L49" s="58">
        <f t="shared" si="82"/>
        <v>649</v>
      </c>
      <c r="M49" s="58">
        <f t="shared" si="83"/>
        <v>76</v>
      </c>
      <c r="N49" s="60">
        <f t="shared" si="84"/>
        <v>0.96280138849798291</v>
      </c>
      <c r="O49" s="58">
        <f t="shared" si="85"/>
        <v>573</v>
      </c>
      <c r="P49" s="60">
        <f t="shared" si="86"/>
        <v>-0.96280138849797936</v>
      </c>
    </row>
    <row r="50" spans="1:16" s="9" customFormat="1" ht="14.5" customHeight="1" thickBot="1">
      <c r="A50" s="31" t="s">
        <v>29</v>
      </c>
      <c r="B50" s="26">
        <f t="shared" si="87"/>
        <v>7116</v>
      </c>
      <c r="C50" s="26">
        <v>539</v>
      </c>
      <c r="D50" s="50">
        <f t="shared" si="78"/>
        <v>7.5744800449690839</v>
      </c>
      <c r="E50" s="26">
        <v>6577</v>
      </c>
      <c r="F50" s="50">
        <f t="shared" si="79"/>
        <v>92.425519955030921</v>
      </c>
      <c r="G50" s="26">
        <f t="shared" si="88"/>
        <v>8422</v>
      </c>
      <c r="H50" s="26">
        <v>838</v>
      </c>
      <c r="I50" s="50">
        <f t="shared" si="80"/>
        <v>9.9501306103063403</v>
      </c>
      <c r="J50" s="26">
        <v>7584</v>
      </c>
      <c r="K50" s="50">
        <f t="shared" si="81"/>
        <v>90.049869389693654</v>
      </c>
      <c r="L50" s="59">
        <f t="shared" si="82"/>
        <v>1306</v>
      </c>
      <c r="M50" s="59">
        <f t="shared" si="83"/>
        <v>299</v>
      </c>
      <c r="N50" s="61">
        <f t="shared" si="84"/>
        <v>2.3756505653372564</v>
      </c>
      <c r="O50" s="59">
        <f t="shared" si="85"/>
        <v>1007</v>
      </c>
      <c r="P50" s="61">
        <f t="shared" si="86"/>
        <v>-2.375650565337267</v>
      </c>
    </row>
    <row r="51" spans="1:16" s="34" customFormat="1" ht="14.5" customHeight="1" thickBot="1">
      <c r="A51" s="64"/>
      <c r="B51" s="299" t="s">
        <v>55</v>
      </c>
      <c r="C51" s="299"/>
      <c r="D51" s="299"/>
      <c r="E51" s="299"/>
      <c r="F51" s="299"/>
      <c r="G51" s="299" t="s">
        <v>55</v>
      </c>
      <c r="H51" s="299"/>
      <c r="I51" s="299"/>
      <c r="J51" s="299"/>
      <c r="K51" s="299"/>
      <c r="L51" s="299" t="s">
        <v>55</v>
      </c>
      <c r="M51" s="299"/>
      <c r="N51" s="299"/>
      <c r="O51" s="299"/>
      <c r="P51" s="299"/>
    </row>
    <row r="52" spans="1:16" ht="14.5" customHeight="1" thickBot="1">
      <c r="A52" s="25" t="s">
        <v>20</v>
      </c>
      <c r="B52" s="27">
        <f>SUM(B53:B57)</f>
        <v>12414</v>
      </c>
      <c r="C52" s="27">
        <f t="shared" ref="C52" si="89">SUM(C53:C57)</f>
        <v>407</v>
      </c>
      <c r="D52" s="49">
        <f>C52*100/B52</f>
        <v>3.2785564685033028</v>
      </c>
      <c r="E52" s="27">
        <f t="shared" ref="E52" si="90">SUM(E53:E57)</f>
        <v>12007</v>
      </c>
      <c r="F52" s="49">
        <f>E52*100/B52</f>
        <v>96.721443531496703</v>
      </c>
      <c r="G52" s="27">
        <f t="shared" ref="G52" si="91">SUM(G53:G57)</f>
        <v>15944</v>
      </c>
      <c r="H52" s="27">
        <f t="shared" ref="H52" si="92">SUM(H53:H57)</f>
        <v>730</v>
      </c>
      <c r="I52" s="49">
        <f>H52*100/G52</f>
        <v>4.5785248369292519</v>
      </c>
      <c r="J52" s="27">
        <f t="shared" ref="J52" si="93">SUM(J53:J57)</f>
        <v>15214</v>
      </c>
      <c r="K52" s="49">
        <f>J52*100/G52</f>
        <v>95.421475163070753</v>
      </c>
      <c r="L52" s="58">
        <f>G52-B52</f>
        <v>3530</v>
      </c>
      <c r="M52" s="58">
        <f>H52-C52</f>
        <v>323</v>
      </c>
      <c r="N52" s="60">
        <f>I52-D52</f>
        <v>1.2999683684259491</v>
      </c>
      <c r="O52" s="58">
        <f>J52-E52</f>
        <v>3207</v>
      </c>
      <c r="P52" s="60">
        <f>K52-F52</f>
        <v>-1.2999683684259509</v>
      </c>
    </row>
    <row r="53" spans="1:16" ht="14.5" customHeight="1" thickBot="1">
      <c r="A53" s="31" t="s">
        <v>43</v>
      </c>
      <c r="B53" s="26">
        <f>E53+C53</f>
        <v>867</v>
      </c>
      <c r="C53" s="26">
        <v>45</v>
      </c>
      <c r="D53" s="50">
        <f t="shared" ref="D53:D57" si="94">C53*100/B53</f>
        <v>5.1903114186851207</v>
      </c>
      <c r="E53" s="26">
        <v>822</v>
      </c>
      <c r="F53" s="50">
        <f t="shared" ref="F53:F57" si="95">E53*100/B53</f>
        <v>94.809688581314873</v>
      </c>
      <c r="G53" s="26">
        <f>J53+H53</f>
        <v>1025</v>
      </c>
      <c r="H53" s="26">
        <v>51</v>
      </c>
      <c r="I53" s="50">
        <f t="shared" ref="I53:I57" si="96">H53*100/G53</f>
        <v>4.975609756097561</v>
      </c>
      <c r="J53" s="26">
        <v>974</v>
      </c>
      <c r="K53" s="50">
        <f t="shared" ref="K53:K57" si="97">J53*100/G53</f>
        <v>95.024390243902445</v>
      </c>
      <c r="L53" s="59">
        <f t="shared" ref="L53:L57" si="98">G53-B53</f>
        <v>158</v>
      </c>
      <c r="M53" s="59">
        <f t="shared" ref="M53:M57" si="99">H53-C53</f>
        <v>6</v>
      </c>
      <c r="N53" s="61">
        <f t="shared" ref="N53:N57" si="100">I53-D53</f>
        <v>-0.21470166258755974</v>
      </c>
      <c r="O53" s="59">
        <f t="shared" ref="O53:O57" si="101">J53-E53</f>
        <v>152</v>
      </c>
      <c r="P53" s="61">
        <f t="shared" ref="P53:P57" si="102">K53-F53</f>
        <v>0.21470166258757217</v>
      </c>
    </row>
    <row r="54" spans="1:16" ht="14.5" customHeight="1" thickBot="1">
      <c r="A54" s="30" t="s">
        <v>27</v>
      </c>
      <c r="B54" s="27">
        <f t="shared" ref="B54:B57" si="103">E54+C54</f>
        <v>5514</v>
      </c>
      <c r="C54" s="27">
        <v>126</v>
      </c>
      <c r="D54" s="49">
        <f t="shared" si="94"/>
        <v>2.2850924918389555</v>
      </c>
      <c r="E54" s="27">
        <v>5388</v>
      </c>
      <c r="F54" s="49">
        <f t="shared" si="95"/>
        <v>97.714907508161048</v>
      </c>
      <c r="G54" s="27">
        <f t="shared" ref="G54:G57" si="104">J54+H54</f>
        <v>6677</v>
      </c>
      <c r="H54" s="27">
        <v>220</v>
      </c>
      <c r="I54" s="49">
        <f t="shared" si="96"/>
        <v>3.2948929159802307</v>
      </c>
      <c r="J54" s="27">
        <v>6457</v>
      </c>
      <c r="K54" s="49">
        <f t="shared" si="97"/>
        <v>96.705107084019772</v>
      </c>
      <c r="L54" s="58">
        <f t="shared" si="98"/>
        <v>1163</v>
      </c>
      <c r="M54" s="58">
        <f t="shared" si="99"/>
        <v>94</v>
      </c>
      <c r="N54" s="60">
        <f t="shared" si="100"/>
        <v>1.0098004241412752</v>
      </c>
      <c r="O54" s="58">
        <f t="shared" si="101"/>
        <v>1069</v>
      </c>
      <c r="P54" s="60">
        <f t="shared" si="102"/>
        <v>-1.0098004241412752</v>
      </c>
    </row>
    <row r="55" spans="1:16" ht="14.5" customHeight="1" thickBot="1">
      <c r="A55" s="31" t="s">
        <v>28</v>
      </c>
      <c r="B55" s="26">
        <f t="shared" si="103"/>
        <v>4192</v>
      </c>
      <c r="C55" s="26">
        <v>127</v>
      </c>
      <c r="D55" s="50">
        <f t="shared" si="94"/>
        <v>3.0295801526717558</v>
      </c>
      <c r="E55" s="26">
        <v>4065</v>
      </c>
      <c r="F55" s="50">
        <f t="shared" si="95"/>
        <v>96.970419847328245</v>
      </c>
      <c r="G55" s="26">
        <f t="shared" si="104"/>
        <v>5572</v>
      </c>
      <c r="H55" s="26">
        <v>266</v>
      </c>
      <c r="I55" s="50">
        <f t="shared" si="96"/>
        <v>4.7738693467336679</v>
      </c>
      <c r="J55" s="26">
        <v>5306</v>
      </c>
      <c r="K55" s="50">
        <f t="shared" si="97"/>
        <v>95.226130653266338</v>
      </c>
      <c r="L55" s="59">
        <f t="shared" si="98"/>
        <v>1380</v>
      </c>
      <c r="M55" s="59">
        <f t="shared" si="99"/>
        <v>139</v>
      </c>
      <c r="N55" s="61">
        <f t="shared" si="100"/>
        <v>1.7442891940619121</v>
      </c>
      <c r="O55" s="59">
        <f t="shared" si="101"/>
        <v>1241</v>
      </c>
      <c r="P55" s="61">
        <f t="shared" si="102"/>
        <v>-1.7442891940619063</v>
      </c>
    </row>
    <row r="56" spans="1:16" ht="14.5" customHeight="1" thickBot="1">
      <c r="A56" s="30" t="s">
        <v>46</v>
      </c>
      <c r="B56" s="27">
        <f t="shared" si="103"/>
        <v>546</v>
      </c>
      <c r="C56" s="27">
        <v>24</v>
      </c>
      <c r="D56" s="49">
        <f t="shared" si="94"/>
        <v>4.395604395604396</v>
      </c>
      <c r="E56" s="27">
        <v>522</v>
      </c>
      <c r="F56" s="49">
        <f t="shared" si="95"/>
        <v>95.604395604395606</v>
      </c>
      <c r="G56" s="27">
        <f t="shared" si="104"/>
        <v>734</v>
      </c>
      <c r="H56" s="27">
        <v>44</v>
      </c>
      <c r="I56" s="49">
        <f t="shared" si="96"/>
        <v>5.9945504087193457</v>
      </c>
      <c r="J56" s="27">
        <v>690</v>
      </c>
      <c r="K56" s="49">
        <f t="shared" si="97"/>
        <v>94.005449591280652</v>
      </c>
      <c r="L56" s="58">
        <f t="shared" si="98"/>
        <v>188</v>
      </c>
      <c r="M56" s="58">
        <f t="shared" si="99"/>
        <v>20</v>
      </c>
      <c r="N56" s="60">
        <f t="shared" si="100"/>
        <v>1.5989460131149498</v>
      </c>
      <c r="O56" s="58">
        <f t="shared" si="101"/>
        <v>168</v>
      </c>
      <c r="P56" s="60">
        <f t="shared" si="102"/>
        <v>-1.5989460131149542</v>
      </c>
    </row>
    <row r="57" spans="1:16" ht="14.5" customHeight="1" thickBot="1">
      <c r="A57" s="31" t="s">
        <v>29</v>
      </c>
      <c r="B57" s="26">
        <f t="shared" si="103"/>
        <v>1295</v>
      </c>
      <c r="C57" s="26">
        <v>85</v>
      </c>
      <c r="D57" s="50">
        <f t="shared" si="94"/>
        <v>6.5637065637065639</v>
      </c>
      <c r="E57" s="26">
        <v>1210</v>
      </c>
      <c r="F57" s="50">
        <f t="shared" si="95"/>
        <v>93.43629343629344</v>
      </c>
      <c r="G57" s="26">
        <f t="shared" si="104"/>
        <v>1936</v>
      </c>
      <c r="H57" s="26">
        <v>149</v>
      </c>
      <c r="I57" s="50">
        <f t="shared" si="96"/>
        <v>7.696280991735537</v>
      </c>
      <c r="J57" s="26">
        <v>1787</v>
      </c>
      <c r="K57" s="50">
        <f t="shared" si="97"/>
        <v>92.303719008264466</v>
      </c>
      <c r="L57" s="59">
        <f t="shared" si="98"/>
        <v>641</v>
      </c>
      <c r="M57" s="59">
        <f t="shared" si="99"/>
        <v>64</v>
      </c>
      <c r="N57" s="61">
        <f t="shared" si="100"/>
        <v>1.1325744280289731</v>
      </c>
      <c r="O57" s="59">
        <f t="shared" si="101"/>
        <v>577</v>
      </c>
      <c r="P57" s="61">
        <f t="shared" si="102"/>
        <v>-1.132574428028974</v>
      </c>
    </row>
    <row r="58" spans="1:16" s="34" customFormat="1" ht="14.5" customHeight="1" thickBot="1">
      <c r="A58" s="64"/>
      <c r="B58" s="299" t="s">
        <v>22</v>
      </c>
      <c r="C58" s="299"/>
      <c r="D58" s="299"/>
      <c r="E58" s="299"/>
      <c r="F58" s="299"/>
      <c r="G58" s="299" t="s">
        <v>22</v>
      </c>
      <c r="H58" s="299"/>
      <c r="I58" s="299"/>
      <c r="J58" s="299"/>
      <c r="K58" s="299"/>
      <c r="L58" s="299" t="s">
        <v>22</v>
      </c>
      <c r="M58" s="299"/>
      <c r="N58" s="299"/>
      <c r="O58" s="299"/>
      <c r="P58" s="299"/>
    </row>
    <row r="59" spans="1:16" ht="14.5" customHeight="1" thickBot="1">
      <c r="A59" s="25" t="s">
        <v>20</v>
      </c>
      <c r="B59" s="27">
        <f>SUM(B60:B64)</f>
        <v>59687</v>
      </c>
      <c r="C59" s="27">
        <f t="shared" ref="C59" si="105">SUM(C60:C64)</f>
        <v>4283</v>
      </c>
      <c r="D59" s="49">
        <f>C59*100/B59</f>
        <v>7.1757669174192031</v>
      </c>
      <c r="E59" s="27">
        <f t="shared" ref="E59" si="106">SUM(E60:E64)</f>
        <v>55404</v>
      </c>
      <c r="F59" s="49">
        <f>E59*100/B59</f>
        <v>92.82423308258079</v>
      </c>
      <c r="G59" s="27">
        <f t="shared" ref="G59" si="107">SUM(G60:G64)</f>
        <v>80627</v>
      </c>
      <c r="H59" s="27">
        <f t="shared" ref="H59" si="108">SUM(H60:H64)</f>
        <v>7019</v>
      </c>
      <c r="I59" s="49">
        <f>H59*100/G59</f>
        <v>8.705520483212819</v>
      </c>
      <c r="J59" s="27">
        <f t="shared" ref="J59" si="109">SUM(J60:J64)</f>
        <v>73608</v>
      </c>
      <c r="K59" s="49">
        <f>J59*100/G59</f>
        <v>91.294479516787177</v>
      </c>
      <c r="L59" s="58">
        <f>G59-B59</f>
        <v>20940</v>
      </c>
      <c r="M59" s="58">
        <f>H59-C59</f>
        <v>2736</v>
      </c>
      <c r="N59" s="60">
        <f>I59-D59</f>
        <v>1.5297535657936159</v>
      </c>
      <c r="O59" s="58">
        <f>J59-E59</f>
        <v>18204</v>
      </c>
      <c r="P59" s="60">
        <f>K59-F59</f>
        <v>-1.5297535657936123</v>
      </c>
    </row>
    <row r="60" spans="1:16" ht="14.5" customHeight="1" thickBot="1">
      <c r="A60" s="31" t="s">
        <v>43</v>
      </c>
      <c r="B60" s="26">
        <f>E60+C60</f>
        <v>3162</v>
      </c>
      <c r="C60" s="26">
        <v>243</v>
      </c>
      <c r="D60" s="50">
        <f t="shared" ref="D60:D64" si="110">C60*100/B60</f>
        <v>7.6850094876660338</v>
      </c>
      <c r="E60" s="26">
        <v>2919</v>
      </c>
      <c r="F60" s="50">
        <f t="shared" ref="F60:F64" si="111">E60*100/B60</f>
        <v>92.314990512333964</v>
      </c>
      <c r="G60" s="26">
        <f>J60+H60</f>
        <v>4263</v>
      </c>
      <c r="H60" s="26">
        <v>363</v>
      </c>
      <c r="I60" s="50">
        <f t="shared" ref="I60:I64" si="112">H60*100/G60</f>
        <v>8.5151301900070369</v>
      </c>
      <c r="J60" s="26">
        <v>3900</v>
      </c>
      <c r="K60" s="50">
        <f t="shared" ref="K60:K64" si="113">J60*100/G60</f>
        <v>91.484869809992958</v>
      </c>
      <c r="L60" s="59">
        <f t="shared" ref="L60:L64" si="114">G60-B60</f>
        <v>1101</v>
      </c>
      <c r="M60" s="59">
        <f t="shared" ref="M60:M64" si="115">H60-C60</f>
        <v>120</v>
      </c>
      <c r="N60" s="61">
        <f t="shared" ref="N60:N64" si="116">I60-D60</f>
        <v>0.8301207023410031</v>
      </c>
      <c r="O60" s="59">
        <f t="shared" ref="O60:O64" si="117">J60-E60</f>
        <v>981</v>
      </c>
      <c r="P60" s="61">
        <f t="shared" ref="P60:P64" si="118">K60-F60</f>
        <v>-0.83012070234100577</v>
      </c>
    </row>
    <row r="61" spans="1:16" ht="14.5" customHeight="1" thickBot="1">
      <c r="A61" s="30" t="s">
        <v>27</v>
      </c>
      <c r="B61" s="27">
        <f t="shared" ref="B61:B64" si="119">E61+C61</f>
        <v>24631</v>
      </c>
      <c r="C61" s="27">
        <v>1312</v>
      </c>
      <c r="D61" s="49">
        <f t="shared" si="110"/>
        <v>5.3266209248507979</v>
      </c>
      <c r="E61" s="27">
        <v>23319</v>
      </c>
      <c r="F61" s="49">
        <f t="shared" si="111"/>
        <v>94.673379075149199</v>
      </c>
      <c r="G61" s="27">
        <f t="shared" ref="G61:G64" si="120">J61+H61</f>
        <v>32275</v>
      </c>
      <c r="H61" s="27">
        <v>2185</v>
      </c>
      <c r="I61" s="49">
        <f t="shared" si="112"/>
        <v>6.7699457784663055</v>
      </c>
      <c r="J61" s="27">
        <v>30090</v>
      </c>
      <c r="K61" s="49">
        <f t="shared" si="113"/>
        <v>93.230054221533692</v>
      </c>
      <c r="L61" s="58">
        <f t="shared" si="114"/>
        <v>7644</v>
      </c>
      <c r="M61" s="58">
        <f t="shared" si="115"/>
        <v>873</v>
      </c>
      <c r="N61" s="60">
        <f t="shared" si="116"/>
        <v>1.4433248536155077</v>
      </c>
      <c r="O61" s="58">
        <f t="shared" si="117"/>
        <v>6771</v>
      </c>
      <c r="P61" s="60">
        <f t="shared" si="118"/>
        <v>-1.4433248536155077</v>
      </c>
    </row>
    <row r="62" spans="1:16" ht="14.5" customHeight="1" thickBot="1">
      <c r="A62" s="31" t="s">
        <v>28</v>
      </c>
      <c r="B62" s="26">
        <f t="shared" si="119"/>
        <v>22301</v>
      </c>
      <c r="C62" s="26">
        <v>1746</v>
      </c>
      <c r="D62" s="50">
        <f t="shared" si="110"/>
        <v>7.8292453253217342</v>
      </c>
      <c r="E62" s="26">
        <v>20555</v>
      </c>
      <c r="F62" s="50">
        <f t="shared" si="111"/>
        <v>92.170754674678264</v>
      </c>
      <c r="G62" s="26">
        <f t="shared" si="120"/>
        <v>30764</v>
      </c>
      <c r="H62" s="26">
        <v>2901</v>
      </c>
      <c r="I62" s="50">
        <f t="shared" si="112"/>
        <v>9.4298530750227538</v>
      </c>
      <c r="J62" s="26">
        <v>27863</v>
      </c>
      <c r="K62" s="50">
        <f t="shared" si="113"/>
        <v>90.570146924977252</v>
      </c>
      <c r="L62" s="59">
        <f t="shared" si="114"/>
        <v>8463</v>
      </c>
      <c r="M62" s="59">
        <f t="shared" si="115"/>
        <v>1155</v>
      </c>
      <c r="N62" s="61">
        <f t="shared" si="116"/>
        <v>1.6006077497010196</v>
      </c>
      <c r="O62" s="59">
        <f t="shared" si="117"/>
        <v>7308</v>
      </c>
      <c r="P62" s="61">
        <f t="shared" si="118"/>
        <v>-1.6006077497010125</v>
      </c>
    </row>
    <row r="63" spans="1:16" ht="14.5" customHeight="1" thickBot="1">
      <c r="A63" s="30" t="s">
        <v>46</v>
      </c>
      <c r="B63" s="27">
        <f t="shared" si="119"/>
        <v>1574</v>
      </c>
      <c r="C63" s="27">
        <v>117</v>
      </c>
      <c r="D63" s="49">
        <f t="shared" si="110"/>
        <v>7.4332909783989836</v>
      </c>
      <c r="E63" s="27">
        <v>1457</v>
      </c>
      <c r="F63" s="49">
        <f t="shared" si="111"/>
        <v>92.566709021601014</v>
      </c>
      <c r="G63" s="27">
        <f t="shared" si="120"/>
        <v>2527</v>
      </c>
      <c r="H63" s="27">
        <v>190</v>
      </c>
      <c r="I63" s="49">
        <f t="shared" si="112"/>
        <v>7.518796992481203</v>
      </c>
      <c r="J63" s="27">
        <v>2337</v>
      </c>
      <c r="K63" s="49">
        <f t="shared" si="113"/>
        <v>92.481203007518801</v>
      </c>
      <c r="L63" s="58">
        <f t="shared" si="114"/>
        <v>953</v>
      </c>
      <c r="M63" s="58">
        <f t="shared" si="115"/>
        <v>73</v>
      </c>
      <c r="N63" s="60">
        <f t="shared" si="116"/>
        <v>8.5506014082219473E-2</v>
      </c>
      <c r="O63" s="58">
        <f t="shared" si="117"/>
        <v>880</v>
      </c>
      <c r="P63" s="60">
        <f t="shared" si="118"/>
        <v>-8.5506014082213255E-2</v>
      </c>
    </row>
    <row r="64" spans="1:16" ht="14.5" customHeight="1" thickBot="1">
      <c r="A64" s="31" t="s">
        <v>29</v>
      </c>
      <c r="B64" s="26">
        <f t="shared" si="119"/>
        <v>8019</v>
      </c>
      <c r="C64" s="26">
        <v>865</v>
      </c>
      <c r="D64" s="50">
        <f t="shared" si="110"/>
        <v>10.786881157251528</v>
      </c>
      <c r="E64" s="26">
        <v>7154</v>
      </c>
      <c r="F64" s="50">
        <f t="shared" si="111"/>
        <v>89.213118842748472</v>
      </c>
      <c r="G64" s="26">
        <f t="shared" si="120"/>
        <v>10798</v>
      </c>
      <c r="H64" s="26">
        <v>1380</v>
      </c>
      <c r="I64" s="50">
        <f t="shared" si="112"/>
        <v>12.780144471198371</v>
      </c>
      <c r="J64" s="26">
        <v>9418</v>
      </c>
      <c r="K64" s="50">
        <f t="shared" si="113"/>
        <v>87.219855528801631</v>
      </c>
      <c r="L64" s="59">
        <f t="shared" si="114"/>
        <v>2779</v>
      </c>
      <c r="M64" s="59">
        <f t="shared" si="115"/>
        <v>515</v>
      </c>
      <c r="N64" s="61">
        <f t="shared" si="116"/>
        <v>1.9932633139468425</v>
      </c>
      <c r="O64" s="59">
        <f t="shared" si="117"/>
        <v>2264</v>
      </c>
      <c r="P64" s="61">
        <f t="shared" si="118"/>
        <v>-1.9932633139468408</v>
      </c>
    </row>
    <row r="65" spans="1:16" ht="17.149999999999999" customHeight="1">
      <c r="A65" s="302" t="s">
        <v>52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spans="1:16" s="102" customFormat="1" ht="14.5" customHeight="1">
      <c r="A66" s="235" t="s">
        <v>144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</row>
  </sheetData>
  <mergeCells count="46">
    <mergeCell ref="A8:A9"/>
    <mergeCell ref="A65:P65"/>
    <mergeCell ref="A66:P66"/>
    <mergeCell ref="A5:A7"/>
    <mergeCell ref="B5:F5"/>
    <mergeCell ref="L5:P5"/>
    <mergeCell ref="L6:L7"/>
    <mergeCell ref="M6:P6"/>
    <mergeCell ref="M7:N7"/>
    <mergeCell ref="O7:P7"/>
    <mergeCell ref="B58:F58"/>
    <mergeCell ref="G58:K58"/>
    <mergeCell ref="L58:P58"/>
    <mergeCell ref="L8:M8"/>
    <mergeCell ref="G5:K5"/>
    <mergeCell ref="B8:C8"/>
    <mergeCell ref="H6:K6"/>
    <mergeCell ref="H7:I7"/>
    <mergeCell ref="J7:K7"/>
    <mergeCell ref="G8:H8"/>
    <mergeCell ref="B37:F37"/>
    <mergeCell ref="G37:K37"/>
    <mergeCell ref="C6:F6"/>
    <mergeCell ref="B6:B7"/>
    <mergeCell ref="C7:D7"/>
    <mergeCell ref="E7:F7"/>
    <mergeCell ref="G6:G7"/>
    <mergeCell ref="L37:P37"/>
    <mergeCell ref="B9:F9"/>
    <mergeCell ref="G9:K9"/>
    <mergeCell ref="L9:P9"/>
    <mergeCell ref="B16:F16"/>
    <mergeCell ref="G16:K16"/>
    <mergeCell ref="L16:P16"/>
    <mergeCell ref="B23:F23"/>
    <mergeCell ref="G23:K23"/>
    <mergeCell ref="L23:P23"/>
    <mergeCell ref="B30:F30"/>
    <mergeCell ref="G30:K30"/>
    <mergeCell ref="L30:P30"/>
    <mergeCell ref="B44:F44"/>
    <mergeCell ref="G44:K44"/>
    <mergeCell ref="L44:P44"/>
    <mergeCell ref="B51:F51"/>
    <mergeCell ref="G51:K51"/>
    <mergeCell ref="L51:P51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K15" sqref="K15"/>
    </sheetView>
  </sheetViews>
  <sheetFormatPr baseColWidth="10" defaultColWidth="10.81640625" defaultRowHeight="12.5"/>
  <cols>
    <col min="1" max="1" width="24" style="7" customWidth="1"/>
    <col min="2" max="9" width="12" style="7" customWidth="1"/>
    <col min="10" max="10" width="14.81640625" style="7" customWidth="1"/>
    <col min="11" max="16384" width="10.81640625" style="7"/>
  </cols>
  <sheetData>
    <row r="1" spans="1:10" s="5" customFormat="1" ht="20.149999999999999" customHeight="1">
      <c r="A1" s="4" t="s">
        <v>0</v>
      </c>
    </row>
    <row r="2" spans="1:10">
      <c r="A2" s="6"/>
    </row>
    <row r="3" spans="1:10" s="9" customFormat="1" ht="14.5" customHeight="1">
      <c r="A3" s="22" t="s">
        <v>183</v>
      </c>
    </row>
    <row r="4" spans="1:10" s="9" customFormat="1" ht="14.5" customHeight="1" thickBot="1"/>
    <row r="5" spans="1:10" s="34" customFormat="1" ht="14.5" customHeight="1" thickBot="1">
      <c r="A5" s="305" t="s">
        <v>58</v>
      </c>
      <c r="B5" s="305" t="s">
        <v>20</v>
      </c>
      <c r="C5" s="305" t="s">
        <v>50</v>
      </c>
      <c r="D5" s="305"/>
      <c r="E5" s="305"/>
      <c r="F5" s="305"/>
      <c r="G5" s="305"/>
      <c r="H5" s="305"/>
      <c r="I5" s="305"/>
      <c r="J5" s="43"/>
    </row>
    <row r="6" spans="1:10" s="34" customFormat="1" ht="29.15" customHeight="1" thickBot="1">
      <c r="A6" s="305"/>
      <c r="B6" s="305"/>
      <c r="C6" s="42" t="s">
        <v>21</v>
      </c>
      <c r="D6" s="42" t="s">
        <v>60</v>
      </c>
      <c r="E6" s="42" t="s">
        <v>124</v>
      </c>
      <c r="F6" s="42" t="s">
        <v>54</v>
      </c>
      <c r="G6" s="42" t="s">
        <v>119</v>
      </c>
      <c r="H6" s="42" t="s">
        <v>55</v>
      </c>
      <c r="I6" s="42" t="s">
        <v>22</v>
      </c>
      <c r="J6" s="43"/>
    </row>
    <row r="7" spans="1:10" s="9" customFormat="1" ht="14.5" customHeight="1">
      <c r="A7" s="53"/>
      <c r="B7" s="306">
        <v>2011</v>
      </c>
      <c r="C7" s="306"/>
      <c r="D7" s="306"/>
      <c r="E7" s="306"/>
      <c r="F7" s="306"/>
      <c r="G7" s="306"/>
      <c r="H7" s="306"/>
      <c r="I7" s="307"/>
      <c r="J7" s="94"/>
    </row>
    <row r="8" spans="1:10" s="9" customFormat="1" ht="14.5" customHeight="1" thickBot="1">
      <c r="A8" s="54"/>
      <c r="B8" s="308" t="s">
        <v>1</v>
      </c>
      <c r="C8" s="308"/>
      <c r="D8" s="308"/>
      <c r="E8" s="308"/>
      <c r="F8" s="308"/>
      <c r="G8" s="308"/>
      <c r="H8" s="308"/>
      <c r="I8" s="309"/>
    </row>
    <row r="9" spans="1:10" s="9" customFormat="1" ht="14.5" customHeight="1" thickBot="1">
      <c r="A9" s="25" t="s">
        <v>20</v>
      </c>
      <c r="B9" s="27">
        <f>SUM(B10:B14)</f>
        <v>439398</v>
      </c>
      <c r="C9" s="27">
        <f t="shared" ref="C9:I9" si="0">SUM(C10:C14)</f>
        <v>147981</v>
      </c>
      <c r="D9" s="27">
        <f t="shared" si="0"/>
        <v>71821</v>
      </c>
      <c r="E9" s="27">
        <f t="shared" si="0"/>
        <v>81463</v>
      </c>
      <c r="F9" s="27">
        <f t="shared" si="0"/>
        <v>22142</v>
      </c>
      <c r="G9" s="27">
        <f t="shared" si="0"/>
        <v>43890</v>
      </c>
      <c r="H9" s="27">
        <f t="shared" si="0"/>
        <v>12414</v>
      </c>
      <c r="I9" s="27">
        <f t="shared" si="0"/>
        <v>59687</v>
      </c>
    </row>
    <row r="10" spans="1:10" s="9" customFormat="1" ht="14.5" customHeight="1" thickBot="1">
      <c r="A10" s="31" t="s">
        <v>56</v>
      </c>
      <c r="B10" s="26">
        <f>C10+D10+E10+F10+G10+H10+I10</f>
        <v>177502</v>
      </c>
      <c r="C10" s="26">
        <v>59519</v>
      </c>
      <c r="D10" s="26">
        <v>27940</v>
      </c>
      <c r="E10" s="26">
        <v>35442</v>
      </c>
      <c r="F10" s="26">
        <v>9310</v>
      </c>
      <c r="G10" s="26">
        <v>18241</v>
      </c>
      <c r="H10" s="26">
        <v>4462</v>
      </c>
      <c r="I10" s="26">
        <v>22588</v>
      </c>
    </row>
    <row r="11" spans="1:10" s="9" customFormat="1" ht="14.5" customHeight="1" thickBot="1">
      <c r="A11" s="30" t="s">
        <v>65</v>
      </c>
      <c r="B11" s="27">
        <f t="shared" ref="B11:B14" si="1">C11+D11+E11+F11+G11+H11+I11</f>
        <v>44123</v>
      </c>
      <c r="C11" s="27">
        <v>13059</v>
      </c>
      <c r="D11" s="27">
        <v>6752</v>
      </c>
      <c r="E11" s="27">
        <v>5353</v>
      </c>
      <c r="F11" s="27">
        <v>3162</v>
      </c>
      <c r="G11" s="27">
        <v>6605</v>
      </c>
      <c r="H11" s="27">
        <v>1820</v>
      </c>
      <c r="I11" s="27">
        <v>7372</v>
      </c>
    </row>
    <row r="12" spans="1:10" s="9" customFormat="1" ht="14.5" customHeight="1" thickBot="1">
      <c r="A12" s="31" t="s">
        <v>57</v>
      </c>
      <c r="B12" s="26">
        <f t="shared" si="1"/>
        <v>32574</v>
      </c>
      <c r="C12" s="26">
        <v>12401</v>
      </c>
      <c r="D12" s="26">
        <v>5096</v>
      </c>
      <c r="E12" s="26">
        <v>4761</v>
      </c>
      <c r="F12" s="26">
        <v>1761</v>
      </c>
      <c r="G12" s="26">
        <v>3025</v>
      </c>
      <c r="H12" s="26">
        <v>1093</v>
      </c>
      <c r="I12" s="26">
        <v>4437</v>
      </c>
    </row>
    <row r="13" spans="1:10" s="9" customFormat="1" ht="14.5" customHeight="1" thickBot="1">
      <c r="A13" s="30" t="s">
        <v>83</v>
      </c>
      <c r="B13" s="27">
        <f t="shared" si="1"/>
        <v>151410</v>
      </c>
      <c r="C13" s="27">
        <v>54126</v>
      </c>
      <c r="D13" s="27">
        <v>26225</v>
      </c>
      <c r="E13" s="27">
        <v>28240</v>
      </c>
      <c r="F13" s="27">
        <v>6843</v>
      </c>
      <c r="G13" s="27">
        <v>13190</v>
      </c>
      <c r="H13" s="27">
        <v>4388</v>
      </c>
      <c r="I13" s="27">
        <v>18398</v>
      </c>
    </row>
    <row r="14" spans="1:10" s="9" customFormat="1" ht="14.5" customHeight="1" thickBot="1">
      <c r="A14" s="31" t="s">
        <v>84</v>
      </c>
      <c r="B14" s="26">
        <f t="shared" si="1"/>
        <v>33789</v>
      </c>
      <c r="C14" s="26">
        <v>8876</v>
      </c>
      <c r="D14" s="26">
        <v>5808</v>
      </c>
      <c r="E14" s="26">
        <v>7667</v>
      </c>
      <c r="F14" s="26">
        <v>1066</v>
      </c>
      <c r="G14" s="26">
        <v>2829</v>
      </c>
      <c r="H14" s="26">
        <v>651</v>
      </c>
      <c r="I14" s="26">
        <v>6892</v>
      </c>
    </row>
    <row r="15" spans="1:10" s="9" customFormat="1" ht="14.5" customHeight="1" thickBot="1">
      <c r="A15" s="55"/>
      <c r="B15" s="310" t="s">
        <v>69</v>
      </c>
      <c r="C15" s="310"/>
      <c r="D15" s="310"/>
      <c r="E15" s="310"/>
      <c r="F15" s="310"/>
      <c r="G15" s="310"/>
      <c r="H15" s="310"/>
      <c r="I15" s="311"/>
    </row>
    <row r="16" spans="1:10" s="9" customFormat="1" ht="14.5" customHeight="1" thickBot="1">
      <c r="A16" s="25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" customFormat="1" ht="14.5" customHeight="1" thickBot="1">
      <c r="A17" s="31" t="s">
        <v>56</v>
      </c>
      <c r="B17" s="52">
        <f t="shared" ref="B17:I21" si="3">B10*100/B$9</f>
        <v>40.39663357593799</v>
      </c>
      <c r="C17" s="52">
        <f>C10*100/C$9</f>
        <v>40.220704009298494</v>
      </c>
      <c r="D17" s="52">
        <f t="shared" si="3"/>
        <v>38.902270923546041</v>
      </c>
      <c r="E17" s="52">
        <f t="shared" si="3"/>
        <v>43.506868148730099</v>
      </c>
      <c r="F17" s="52">
        <f t="shared" si="3"/>
        <v>42.046788907957726</v>
      </c>
      <c r="G17" s="52">
        <f t="shared" si="3"/>
        <v>41.560719981772614</v>
      </c>
      <c r="H17" s="52">
        <f t="shared" si="3"/>
        <v>35.943289834058319</v>
      </c>
      <c r="I17" s="52">
        <f t="shared" si="3"/>
        <v>37.844086652034783</v>
      </c>
    </row>
    <row r="18" spans="1:9" s="9" customFormat="1" ht="14.5" customHeight="1" thickBot="1">
      <c r="A18" s="30" t="s">
        <v>65</v>
      </c>
      <c r="B18" s="51">
        <f t="shared" si="3"/>
        <v>10.041693407798853</v>
      </c>
      <c r="C18" s="51">
        <f t="shared" si="3"/>
        <v>8.8247815597948378</v>
      </c>
      <c r="D18" s="51">
        <f t="shared" si="3"/>
        <v>9.4011500814524993</v>
      </c>
      <c r="E18" s="51">
        <f t="shared" si="3"/>
        <v>6.5710813498152536</v>
      </c>
      <c r="F18" s="51">
        <f t="shared" si="3"/>
        <v>14.280552795592087</v>
      </c>
      <c r="G18" s="51">
        <f t="shared" si="3"/>
        <v>15.048986101617681</v>
      </c>
      <c r="H18" s="51">
        <f t="shared" si="3"/>
        <v>14.660866763331722</v>
      </c>
      <c r="I18" s="51">
        <f t="shared" si="3"/>
        <v>12.351098229095113</v>
      </c>
    </row>
    <row r="19" spans="1:9" s="9" customFormat="1" ht="14.5" customHeight="1" thickBot="1">
      <c r="A19" s="31" t="s">
        <v>57</v>
      </c>
      <c r="B19" s="52">
        <f t="shared" si="3"/>
        <v>7.4133245941037513</v>
      </c>
      <c r="C19" s="52">
        <f t="shared" si="3"/>
        <v>8.3801298815388456</v>
      </c>
      <c r="D19" s="52">
        <f t="shared" si="3"/>
        <v>7.095417774745548</v>
      </c>
      <c r="E19" s="52">
        <f t="shared" si="3"/>
        <v>5.8443710641640987</v>
      </c>
      <c r="F19" s="52">
        <f t="shared" si="3"/>
        <v>7.9532110920422729</v>
      </c>
      <c r="G19" s="52">
        <f t="shared" si="3"/>
        <v>6.8922305764411025</v>
      </c>
      <c r="H19" s="52">
        <f t="shared" si="3"/>
        <v>8.8045754792975668</v>
      </c>
      <c r="I19" s="52">
        <f t="shared" si="3"/>
        <v>7.4337795499857586</v>
      </c>
    </row>
    <row r="20" spans="1:9" s="9" customFormat="1" ht="14.5" customHeight="1" thickBot="1">
      <c r="A20" s="101" t="s">
        <v>83</v>
      </c>
      <c r="B20" s="51">
        <f t="shared" si="3"/>
        <v>34.458509142053444</v>
      </c>
      <c r="C20" s="51">
        <f t="shared" si="3"/>
        <v>36.57631722991465</v>
      </c>
      <c r="D20" s="51">
        <f t="shared" si="3"/>
        <v>36.514389941660518</v>
      </c>
      <c r="E20" s="51">
        <f t="shared" si="3"/>
        <v>34.666044707413178</v>
      </c>
      <c r="F20" s="51">
        <f t="shared" si="3"/>
        <v>30.90506729292747</v>
      </c>
      <c r="G20" s="51">
        <f t="shared" si="3"/>
        <v>30.052403736614263</v>
      </c>
      <c r="H20" s="51">
        <f t="shared" si="3"/>
        <v>35.347188657966811</v>
      </c>
      <c r="I20" s="51">
        <f t="shared" si="3"/>
        <v>30.824132558178498</v>
      </c>
    </row>
    <row r="21" spans="1:9" s="9" customFormat="1" ht="14.5" customHeight="1" thickBot="1">
      <c r="A21" s="100" t="s">
        <v>84</v>
      </c>
      <c r="B21" s="52">
        <f t="shared" si="3"/>
        <v>7.6898392801059634</v>
      </c>
      <c r="C21" s="52">
        <f t="shared" si="3"/>
        <v>5.9980673194531731</v>
      </c>
      <c r="D21" s="52">
        <f t="shared" si="3"/>
        <v>8.0867712785953962</v>
      </c>
      <c r="E21" s="52">
        <f t="shared" si="3"/>
        <v>9.4116347298773668</v>
      </c>
      <c r="F21" s="52">
        <f t="shared" si="3"/>
        <v>4.8143799114804446</v>
      </c>
      <c r="G21" s="52">
        <f t="shared" si="3"/>
        <v>6.4456596035543408</v>
      </c>
      <c r="H21" s="52">
        <f t="shared" si="3"/>
        <v>5.2440792653455777</v>
      </c>
      <c r="I21" s="52">
        <f t="shared" si="3"/>
        <v>11.546903010705849</v>
      </c>
    </row>
    <row r="22" spans="1:9" s="9" customFormat="1" ht="14.5" customHeight="1">
      <c r="A22" s="53"/>
      <c r="B22" s="306">
        <v>2015</v>
      </c>
      <c r="C22" s="306"/>
      <c r="D22" s="306"/>
      <c r="E22" s="306"/>
      <c r="F22" s="306"/>
      <c r="G22" s="306"/>
      <c r="H22" s="306"/>
      <c r="I22" s="307"/>
    </row>
    <row r="23" spans="1:9" s="9" customFormat="1" ht="14.5" customHeight="1" thickBot="1">
      <c r="A23" s="54"/>
      <c r="B23" s="308" t="s">
        <v>1</v>
      </c>
      <c r="C23" s="308"/>
      <c r="D23" s="308"/>
      <c r="E23" s="308"/>
      <c r="F23" s="308"/>
      <c r="G23" s="308"/>
      <c r="H23" s="308"/>
      <c r="I23" s="309"/>
    </row>
    <row r="24" spans="1:9" s="9" customFormat="1" ht="14.5" customHeight="1" thickBot="1">
      <c r="A24" s="25" t="s">
        <v>20</v>
      </c>
      <c r="B24" s="27">
        <f t="shared" ref="B24" si="4">SUM(B25:B29)</f>
        <v>549913</v>
      </c>
      <c r="C24" s="27">
        <f t="shared" ref="C24" si="5">SUM(C25:C29)</f>
        <v>187413</v>
      </c>
      <c r="D24" s="27">
        <f t="shared" ref="D24" si="6">SUM(D25:D29)</f>
        <v>86351</v>
      </c>
      <c r="E24" s="27">
        <f t="shared" ref="E24" si="7">SUM(E25:E29)</f>
        <v>98384</v>
      </c>
      <c r="F24" s="27">
        <f t="shared" ref="F24" si="8">SUM(F25:F29)</f>
        <v>28025</v>
      </c>
      <c r="G24" s="27">
        <f t="shared" ref="G24" si="9">SUM(G25:G29)</f>
        <v>53169</v>
      </c>
      <c r="H24" s="27">
        <f t="shared" ref="H24" si="10">SUM(H25:H29)</f>
        <v>15944</v>
      </c>
      <c r="I24" s="27">
        <f t="shared" ref="I24" si="11">SUM(I25:I29)</f>
        <v>80627</v>
      </c>
    </row>
    <row r="25" spans="1:9" s="9" customFormat="1" ht="14.5" customHeight="1" thickBot="1">
      <c r="A25" s="31" t="s">
        <v>56</v>
      </c>
      <c r="B25" s="26">
        <f>C25+D25+E25+F25+G25+H25+I25</f>
        <v>222545</v>
      </c>
      <c r="C25" s="26">
        <v>76099</v>
      </c>
      <c r="D25" s="26">
        <v>33056</v>
      </c>
      <c r="E25" s="26">
        <v>41170</v>
      </c>
      <c r="F25" s="26">
        <v>12196</v>
      </c>
      <c r="G25" s="26">
        <v>21628</v>
      </c>
      <c r="H25" s="26">
        <v>5943</v>
      </c>
      <c r="I25" s="26">
        <v>32453</v>
      </c>
    </row>
    <row r="26" spans="1:9" s="9" customFormat="1" ht="14.5" customHeight="1" thickBot="1">
      <c r="A26" s="30" t="s">
        <v>65</v>
      </c>
      <c r="B26" s="27">
        <f t="shared" ref="B26:B29" si="12">C26+D26+E26+F26+G26+H26+I26</f>
        <v>60960</v>
      </c>
      <c r="C26" s="27">
        <v>18141</v>
      </c>
      <c r="D26" s="27">
        <v>9185</v>
      </c>
      <c r="E26" s="27">
        <v>6837</v>
      </c>
      <c r="F26" s="27">
        <v>4020</v>
      </c>
      <c r="G26" s="27">
        <v>9282</v>
      </c>
      <c r="H26" s="27">
        <v>2514</v>
      </c>
      <c r="I26" s="27">
        <v>10981</v>
      </c>
    </row>
    <row r="27" spans="1:9" s="9" customFormat="1" ht="14.5" customHeight="1" thickBot="1">
      <c r="A27" s="31" t="s">
        <v>57</v>
      </c>
      <c r="B27" s="26">
        <f t="shared" si="12"/>
        <v>40377</v>
      </c>
      <c r="C27" s="26">
        <v>15978</v>
      </c>
      <c r="D27" s="26">
        <v>6443</v>
      </c>
      <c r="E27" s="26">
        <v>5537</v>
      </c>
      <c r="F27" s="26">
        <v>2004</v>
      </c>
      <c r="G27" s="26">
        <v>3582</v>
      </c>
      <c r="H27" s="26">
        <v>1352</v>
      </c>
      <c r="I27" s="26">
        <v>5481</v>
      </c>
    </row>
    <row r="28" spans="1:9" s="9" customFormat="1" ht="14.5" customHeight="1" thickBot="1">
      <c r="A28" s="101" t="s">
        <v>83</v>
      </c>
      <c r="B28" s="27">
        <f t="shared" si="12"/>
        <v>179293</v>
      </c>
      <c r="C28" s="27">
        <v>63854</v>
      </c>
      <c r="D28" s="27">
        <v>30037</v>
      </c>
      <c r="E28" s="27">
        <v>33584</v>
      </c>
      <c r="F28" s="27">
        <v>8274</v>
      </c>
      <c r="G28" s="27">
        <v>15113</v>
      </c>
      <c r="H28" s="27">
        <v>5215</v>
      </c>
      <c r="I28" s="27">
        <v>23216</v>
      </c>
    </row>
    <row r="29" spans="1:9" s="9" customFormat="1" ht="14.5" customHeight="1" thickBot="1">
      <c r="A29" s="100" t="s">
        <v>84</v>
      </c>
      <c r="B29" s="26">
        <f t="shared" si="12"/>
        <v>46738</v>
      </c>
      <c r="C29" s="26">
        <v>13341</v>
      </c>
      <c r="D29" s="26">
        <v>7630</v>
      </c>
      <c r="E29" s="26">
        <v>11256</v>
      </c>
      <c r="F29" s="26">
        <v>1531</v>
      </c>
      <c r="G29" s="26">
        <v>3564</v>
      </c>
      <c r="H29" s="26">
        <v>920</v>
      </c>
      <c r="I29" s="26">
        <v>8496</v>
      </c>
    </row>
    <row r="30" spans="1:9" s="9" customFormat="1" ht="14.5" customHeight="1" thickBot="1">
      <c r="A30" s="55"/>
      <c r="B30" s="310" t="s">
        <v>69</v>
      </c>
      <c r="C30" s="310"/>
      <c r="D30" s="310"/>
      <c r="E30" s="310"/>
      <c r="F30" s="310"/>
      <c r="G30" s="310"/>
      <c r="H30" s="310"/>
      <c r="I30" s="311"/>
    </row>
    <row r="31" spans="1:9" s="9" customFormat="1" ht="14.5" customHeight="1" thickBot="1">
      <c r="A31" s="25" t="s">
        <v>20</v>
      </c>
      <c r="B31" s="85">
        <f>B24*100/B$24</f>
        <v>100</v>
      </c>
      <c r="C31" s="85">
        <f t="shared" ref="C31:I31" si="13">C24*100/C$24</f>
        <v>100</v>
      </c>
      <c r="D31" s="85">
        <f t="shared" si="13"/>
        <v>100</v>
      </c>
      <c r="E31" s="85">
        <f t="shared" si="13"/>
        <v>100</v>
      </c>
      <c r="F31" s="85">
        <f t="shared" si="13"/>
        <v>100</v>
      </c>
      <c r="G31" s="85">
        <f t="shared" si="13"/>
        <v>100</v>
      </c>
      <c r="H31" s="85">
        <f t="shared" si="13"/>
        <v>100</v>
      </c>
      <c r="I31" s="85">
        <f t="shared" si="13"/>
        <v>100</v>
      </c>
    </row>
    <row r="32" spans="1:9" s="9" customFormat="1" ht="14.5" customHeight="1" thickBot="1">
      <c r="A32" s="31" t="s">
        <v>56</v>
      </c>
      <c r="B32" s="52">
        <f t="shared" ref="B32:I32" si="14">B25*100/B$24</f>
        <v>40.469128753093671</v>
      </c>
      <c r="C32" s="52">
        <f t="shared" si="14"/>
        <v>40.604974041288493</v>
      </c>
      <c r="D32" s="52">
        <f t="shared" si="14"/>
        <v>38.280969531331429</v>
      </c>
      <c r="E32" s="52">
        <f t="shared" si="14"/>
        <v>41.846235160188648</v>
      </c>
      <c r="F32" s="52">
        <f t="shared" si="14"/>
        <v>43.518287243532562</v>
      </c>
      <c r="G32" s="52">
        <f t="shared" si="14"/>
        <v>40.677838590155915</v>
      </c>
      <c r="H32" s="52">
        <f t="shared" si="14"/>
        <v>37.274209734069245</v>
      </c>
      <c r="I32" s="52">
        <f t="shared" si="14"/>
        <v>40.250784476664144</v>
      </c>
    </row>
    <row r="33" spans="1:9" s="9" customFormat="1" ht="14.5" customHeight="1" thickBot="1">
      <c r="A33" s="30" t="s">
        <v>65</v>
      </c>
      <c r="B33" s="51">
        <f t="shared" ref="B33:I33" si="15">B26*100/B$24</f>
        <v>11.085389870761375</v>
      </c>
      <c r="C33" s="51">
        <f t="shared" si="15"/>
        <v>9.679691376798834</v>
      </c>
      <c r="D33" s="51">
        <f t="shared" si="15"/>
        <v>10.636819492536276</v>
      </c>
      <c r="E33" s="51">
        <f t="shared" si="15"/>
        <v>6.9493006993006992</v>
      </c>
      <c r="F33" s="51">
        <f t="shared" si="15"/>
        <v>14.344335414808207</v>
      </c>
      <c r="G33" s="51">
        <f t="shared" si="15"/>
        <v>17.457541048355246</v>
      </c>
      <c r="H33" s="51">
        <f t="shared" si="15"/>
        <v>15.767686904164576</v>
      </c>
      <c r="I33" s="51">
        <f t="shared" si="15"/>
        <v>13.619507113001848</v>
      </c>
    </row>
    <row r="34" spans="1:9" s="9" customFormat="1" ht="14.5" customHeight="1" thickBot="1">
      <c r="A34" s="31" t="s">
        <v>57</v>
      </c>
      <c r="B34" s="52">
        <f t="shared" ref="B34:I34" si="16">B27*100/B$24</f>
        <v>7.3424341668591211</v>
      </c>
      <c r="C34" s="52">
        <f t="shared" si="16"/>
        <v>8.5255558579180732</v>
      </c>
      <c r="D34" s="52">
        <f t="shared" si="16"/>
        <v>7.4614075112042713</v>
      </c>
      <c r="E34" s="52">
        <f t="shared" si="16"/>
        <v>5.627947633761587</v>
      </c>
      <c r="F34" s="52">
        <f t="shared" si="16"/>
        <v>7.1507582515611059</v>
      </c>
      <c r="G34" s="52">
        <f t="shared" si="16"/>
        <v>6.7370084071545451</v>
      </c>
      <c r="H34" s="52">
        <f t="shared" si="16"/>
        <v>8.4796788760662309</v>
      </c>
      <c r="I34" s="52">
        <f t="shared" si="16"/>
        <v>6.7979709030473661</v>
      </c>
    </row>
    <row r="35" spans="1:9" s="9" customFormat="1" ht="14.5" customHeight="1" thickBot="1">
      <c r="A35" s="101" t="s">
        <v>83</v>
      </c>
      <c r="B35" s="51">
        <f t="shared" ref="B35:I35" si="17">B28*100/B$24</f>
        <v>32.603884614475383</v>
      </c>
      <c r="C35" s="51">
        <f t="shared" si="17"/>
        <v>34.07127573860938</v>
      </c>
      <c r="D35" s="51">
        <f t="shared" si="17"/>
        <v>34.784773772162453</v>
      </c>
      <c r="E35" s="51">
        <f t="shared" si="17"/>
        <v>34.135631810050413</v>
      </c>
      <c r="F35" s="51">
        <f t="shared" si="17"/>
        <v>29.523639607493308</v>
      </c>
      <c r="G35" s="51">
        <f t="shared" si="17"/>
        <v>28.424457860783541</v>
      </c>
      <c r="H35" s="51">
        <f t="shared" si="17"/>
        <v>32.708228800802807</v>
      </c>
      <c r="I35" s="51">
        <f t="shared" si="17"/>
        <v>28.794324481873318</v>
      </c>
    </row>
    <row r="36" spans="1:9" s="9" customFormat="1" ht="14.5" customHeight="1" thickBot="1">
      <c r="A36" s="100" t="s">
        <v>84</v>
      </c>
      <c r="B36" s="52">
        <f t="shared" ref="B36:I36" si="18">B29*100/B$24</f>
        <v>8.4991625948104517</v>
      </c>
      <c r="C36" s="52">
        <f t="shared" si="18"/>
        <v>7.1185029853852191</v>
      </c>
      <c r="D36" s="52">
        <f t="shared" si="18"/>
        <v>8.8360296927655728</v>
      </c>
      <c r="E36" s="52">
        <f t="shared" si="18"/>
        <v>11.440884696698649</v>
      </c>
      <c r="F36" s="52">
        <f t="shared" si="18"/>
        <v>5.4629794826048172</v>
      </c>
      <c r="G36" s="52">
        <f t="shared" si="18"/>
        <v>6.7031540935507534</v>
      </c>
      <c r="H36" s="52">
        <f t="shared" si="18"/>
        <v>5.7701956848971401</v>
      </c>
      <c r="I36" s="52">
        <f t="shared" si="18"/>
        <v>10.537413025413324</v>
      </c>
    </row>
    <row r="37" spans="1:9" s="9" customFormat="1" ht="14.5" customHeight="1">
      <c r="A37" s="53"/>
      <c r="B37" s="306" t="s">
        <v>67</v>
      </c>
      <c r="C37" s="306"/>
      <c r="D37" s="306"/>
      <c r="E37" s="306"/>
      <c r="F37" s="306"/>
      <c r="G37" s="306"/>
      <c r="H37" s="306"/>
      <c r="I37" s="307"/>
    </row>
    <row r="38" spans="1:9" s="9" customFormat="1" ht="14.5" customHeight="1" thickBot="1">
      <c r="A38" s="54"/>
      <c r="B38" s="308" t="s">
        <v>1</v>
      </c>
      <c r="C38" s="308"/>
      <c r="D38" s="308"/>
      <c r="E38" s="308"/>
      <c r="F38" s="308"/>
      <c r="G38" s="308"/>
      <c r="H38" s="308"/>
      <c r="I38" s="309"/>
    </row>
    <row r="39" spans="1:9" s="9" customFormat="1" ht="14.5" customHeight="1" thickBot="1">
      <c r="A39" s="25" t="s">
        <v>20</v>
      </c>
      <c r="B39" s="58">
        <f>B24-B9</f>
        <v>110515</v>
      </c>
      <c r="C39" s="58">
        <f t="shared" ref="C39:I39" si="19">C24-C9</f>
        <v>39432</v>
      </c>
      <c r="D39" s="58">
        <f t="shared" si="19"/>
        <v>14530</v>
      </c>
      <c r="E39" s="58">
        <f t="shared" si="19"/>
        <v>16921</v>
      </c>
      <c r="F39" s="58">
        <f t="shared" si="19"/>
        <v>5883</v>
      </c>
      <c r="G39" s="58">
        <f t="shared" si="19"/>
        <v>9279</v>
      </c>
      <c r="H39" s="58">
        <f t="shared" si="19"/>
        <v>3530</v>
      </c>
      <c r="I39" s="58">
        <f t="shared" si="19"/>
        <v>20940</v>
      </c>
    </row>
    <row r="40" spans="1:9" s="9" customFormat="1" ht="14.5" customHeight="1" thickBot="1">
      <c r="A40" s="31" t="s">
        <v>56</v>
      </c>
      <c r="B40" s="59">
        <f t="shared" ref="B40:I44" si="20">B25-B10</f>
        <v>45043</v>
      </c>
      <c r="C40" s="59">
        <f t="shared" si="20"/>
        <v>16580</v>
      </c>
      <c r="D40" s="59">
        <f t="shared" si="20"/>
        <v>5116</v>
      </c>
      <c r="E40" s="59">
        <f t="shared" si="20"/>
        <v>5728</v>
      </c>
      <c r="F40" s="59">
        <f t="shared" si="20"/>
        <v>2886</v>
      </c>
      <c r="G40" s="59">
        <f t="shared" si="20"/>
        <v>3387</v>
      </c>
      <c r="H40" s="59">
        <f t="shared" si="20"/>
        <v>1481</v>
      </c>
      <c r="I40" s="59">
        <f t="shared" si="20"/>
        <v>9865</v>
      </c>
    </row>
    <row r="41" spans="1:9" s="9" customFormat="1" ht="14.5" customHeight="1" thickBot="1">
      <c r="A41" s="30" t="s">
        <v>65</v>
      </c>
      <c r="B41" s="58">
        <f t="shared" si="20"/>
        <v>16837</v>
      </c>
      <c r="C41" s="58">
        <f t="shared" si="20"/>
        <v>5082</v>
      </c>
      <c r="D41" s="58">
        <f t="shared" si="20"/>
        <v>2433</v>
      </c>
      <c r="E41" s="58">
        <f t="shared" si="20"/>
        <v>1484</v>
      </c>
      <c r="F41" s="58">
        <f t="shared" si="20"/>
        <v>858</v>
      </c>
      <c r="G41" s="58">
        <f t="shared" si="20"/>
        <v>2677</v>
      </c>
      <c r="H41" s="58">
        <f t="shared" si="20"/>
        <v>694</v>
      </c>
      <c r="I41" s="58">
        <f t="shared" si="20"/>
        <v>3609</v>
      </c>
    </row>
    <row r="42" spans="1:9" s="9" customFormat="1" ht="14.5" customHeight="1" thickBot="1">
      <c r="A42" s="31" t="s">
        <v>57</v>
      </c>
      <c r="B42" s="59">
        <f t="shared" si="20"/>
        <v>7803</v>
      </c>
      <c r="C42" s="59">
        <f t="shared" si="20"/>
        <v>3577</v>
      </c>
      <c r="D42" s="59">
        <f t="shared" si="20"/>
        <v>1347</v>
      </c>
      <c r="E42" s="59">
        <f t="shared" si="20"/>
        <v>776</v>
      </c>
      <c r="F42" s="59">
        <f t="shared" si="20"/>
        <v>243</v>
      </c>
      <c r="G42" s="59">
        <f t="shared" si="20"/>
        <v>557</v>
      </c>
      <c r="H42" s="59">
        <f t="shared" si="20"/>
        <v>259</v>
      </c>
      <c r="I42" s="59">
        <f t="shared" si="20"/>
        <v>1044</v>
      </c>
    </row>
    <row r="43" spans="1:9" s="9" customFormat="1" ht="14.5" customHeight="1" thickBot="1">
      <c r="A43" s="101" t="s">
        <v>83</v>
      </c>
      <c r="B43" s="58">
        <f t="shared" si="20"/>
        <v>27883</v>
      </c>
      <c r="C43" s="58">
        <f t="shared" si="20"/>
        <v>9728</v>
      </c>
      <c r="D43" s="58">
        <f t="shared" si="20"/>
        <v>3812</v>
      </c>
      <c r="E43" s="58">
        <f t="shared" si="20"/>
        <v>5344</v>
      </c>
      <c r="F43" s="58">
        <f t="shared" si="20"/>
        <v>1431</v>
      </c>
      <c r="G43" s="58">
        <f t="shared" si="20"/>
        <v>1923</v>
      </c>
      <c r="H43" s="58">
        <f t="shared" si="20"/>
        <v>827</v>
      </c>
      <c r="I43" s="58">
        <f t="shared" si="20"/>
        <v>4818</v>
      </c>
    </row>
    <row r="44" spans="1:9" s="9" customFormat="1" ht="14.5" customHeight="1" thickBot="1">
      <c r="A44" s="100" t="s">
        <v>84</v>
      </c>
      <c r="B44" s="59">
        <f t="shared" si="20"/>
        <v>12949</v>
      </c>
      <c r="C44" s="59">
        <f t="shared" si="20"/>
        <v>4465</v>
      </c>
      <c r="D44" s="59">
        <f t="shared" si="20"/>
        <v>1822</v>
      </c>
      <c r="E44" s="59">
        <f t="shared" si="20"/>
        <v>3589</v>
      </c>
      <c r="F44" s="59">
        <f t="shared" si="20"/>
        <v>465</v>
      </c>
      <c r="G44" s="59">
        <f t="shared" si="20"/>
        <v>735</v>
      </c>
      <c r="H44" s="59">
        <f t="shared" si="20"/>
        <v>269</v>
      </c>
      <c r="I44" s="59">
        <f t="shared" si="20"/>
        <v>1604</v>
      </c>
    </row>
    <row r="45" spans="1:9" s="9" customFormat="1" ht="14.5" customHeight="1" thickBot="1">
      <c r="A45" s="55"/>
      <c r="B45" s="310" t="s">
        <v>68</v>
      </c>
      <c r="C45" s="310"/>
      <c r="D45" s="310"/>
      <c r="E45" s="310"/>
      <c r="F45" s="310"/>
      <c r="G45" s="310"/>
      <c r="H45" s="310"/>
      <c r="I45" s="311"/>
    </row>
    <row r="46" spans="1:9" s="9" customFormat="1" ht="14.5" customHeight="1" thickBot="1">
      <c r="A46" s="25" t="s">
        <v>20</v>
      </c>
      <c r="B46" s="173" t="s">
        <v>140</v>
      </c>
      <c r="C46" s="173" t="s">
        <v>140</v>
      </c>
      <c r="D46" s="173" t="s">
        <v>140</v>
      </c>
      <c r="E46" s="173" t="s">
        <v>140</v>
      </c>
      <c r="F46" s="173" t="s">
        <v>140</v>
      </c>
      <c r="G46" s="173" t="s">
        <v>140</v>
      </c>
      <c r="H46" s="173" t="s">
        <v>140</v>
      </c>
      <c r="I46" s="173" t="s">
        <v>140</v>
      </c>
    </row>
    <row r="47" spans="1:9" s="9" customFormat="1" ht="14.5" customHeight="1" thickBot="1">
      <c r="A47" s="31" t="s">
        <v>56</v>
      </c>
      <c r="B47" s="61">
        <f t="shared" ref="B47:I47" si="21">B32-B17</f>
        <v>7.2495177155680324E-2</v>
      </c>
      <c r="C47" s="61">
        <f t="shared" si="21"/>
        <v>0.38427003198999898</v>
      </c>
      <c r="D47" s="61">
        <f t="shared" si="21"/>
        <v>-0.62130139221461178</v>
      </c>
      <c r="E47" s="61">
        <f t="shared" si="21"/>
        <v>-1.660632988541451</v>
      </c>
      <c r="F47" s="61">
        <f t="shared" si="21"/>
        <v>1.4714983355748359</v>
      </c>
      <c r="G47" s="61">
        <f t="shared" si="21"/>
        <v>-0.88288139161669932</v>
      </c>
      <c r="H47" s="61">
        <f t="shared" si="21"/>
        <v>1.330919900010926</v>
      </c>
      <c r="I47" s="61">
        <f t="shared" si="21"/>
        <v>2.4066978246293615</v>
      </c>
    </row>
    <row r="48" spans="1:9" s="9" customFormat="1" ht="14.5" customHeight="1" thickBot="1">
      <c r="A48" s="30" t="s">
        <v>65</v>
      </c>
      <c r="B48" s="60">
        <f t="shared" ref="B48:I48" si="22">B33-B18</f>
        <v>1.0436964629625223</v>
      </c>
      <c r="C48" s="60">
        <f t="shared" si="22"/>
        <v>0.85490981700399615</v>
      </c>
      <c r="D48" s="60">
        <f t="shared" si="22"/>
        <v>1.2356694110837765</v>
      </c>
      <c r="E48" s="60">
        <f t="shared" si="22"/>
        <v>0.37821934948544556</v>
      </c>
      <c r="F48" s="60">
        <f t="shared" si="22"/>
        <v>6.378261921611994E-2</v>
      </c>
      <c r="G48" s="60">
        <f t="shared" si="22"/>
        <v>2.4085549467375653</v>
      </c>
      <c r="H48" s="60">
        <f t="shared" si="22"/>
        <v>1.1068201408328537</v>
      </c>
      <c r="I48" s="60">
        <f t="shared" si="22"/>
        <v>1.2684088839067353</v>
      </c>
    </row>
    <row r="49" spans="1:15" s="9" customFormat="1" ht="14.5" customHeight="1" thickBot="1">
      <c r="A49" s="31" t="s">
        <v>57</v>
      </c>
      <c r="B49" s="61">
        <f t="shared" ref="B49:I49" si="23">B34-B19</f>
        <v>-7.0890427244630239E-2</v>
      </c>
      <c r="C49" s="61">
        <f t="shared" si="23"/>
        <v>0.14542597637922761</v>
      </c>
      <c r="D49" s="61">
        <f t="shared" si="23"/>
        <v>0.36598973645872324</v>
      </c>
      <c r="E49" s="61">
        <f t="shared" si="23"/>
        <v>-0.21642343040251166</v>
      </c>
      <c r="F49" s="61">
        <f t="shared" si="23"/>
        <v>-0.80245284048116705</v>
      </c>
      <c r="G49" s="61">
        <f t="shared" si="23"/>
        <v>-0.15522216928655741</v>
      </c>
      <c r="H49" s="61">
        <f t="shared" si="23"/>
        <v>-0.32489660323133585</v>
      </c>
      <c r="I49" s="61">
        <f t="shared" si="23"/>
        <v>-0.63580864693839256</v>
      </c>
    </row>
    <row r="50" spans="1:15" s="9" customFormat="1" ht="14.5" customHeight="1" thickBot="1">
      <c r="A50" s="101" t="s">
        <v>83</v>
      </c>
      <c r="B50" s="60">
        <f t="shared" ref="B50:I50" si="24">B35-B20</f>
        <v>-1.8546245275780606</v>
      </c>
      <c r="C50" s="60">
        <f t="shared" si="24"/>
        <v>-2.5050414913052705</v>
      </c>
      <c r="D50" s="60">
        <f t="shared" si="24"/>
        <v>-1.7296161694980654</v>
      </c>
      <c r="E50" s="60">
        <f t="shared" si="24"/>
        <v>-0.53041289736276553</v>
      </c>
      <c r="F50" s="60">
        <f t="shared" si="24"/>
        <v>-1.3814276854341614</v>
      </c>
      <c r="G50" s="60">
        <f t="shared" si="24"/>
        <v>-1.6279458758307221</v>
      </c>
      <c r="H50" s="60">
        <f t="shared" si="24"/>
        <v>-2.6389598571640036</v>
      </c>
      <c r="I50" s="60">
        <f t="shared" si="24"/>
        <v>-2.02980807630518</v>
      </c>
    </row>
    <row r="51" spans="1:15" s="9" customFormat="1" ht="14.5" customHeight="1" thickBot="1">
      <c r="A51" s="100" t="s">
        <v>84</v>
      </c>
      <c r="B51" s="61">
        <f t="shared" ref="B51:I51" si="25">B36-B21</f>
        <v>0.80932331470448826</v>
      </c>
      <c r="C51" s="61">
        <f t="shared" si="25"/>
        <v>1.120435665932046</v>
      </c>
      <c r="D51" s="61">
        <f t="shared" si="25"/>
        <v>0.74925841417017658</v>
      </c>
      <c r="E51" s="61">
        <f t="shared" si="25"/>
        <v>2.0292499668212827</v>
      </c>
      <c r="F51" s="61">
        <f t="shared" si="25"/>
        <v>0.64859957112437261</v>
      </c>
      <c r="G51" s="61">
        <f t="shared" si="25"/>
        <v>0.25749448999641267</v>
      </c>
      <c r="H51" s="61">
        <f t="shared" si="25"/>
        <v>0.52611641955156241</v>
      </c>
      <c r="I51" s="61">
        <f t="shared" si="25"/>
        <v>-1.0094899852925252</v>
      </c>
      <c r="J51" s="156"/>
    </row>
    <row r="52" spans="1:15" s="9" customFormat="1" ht="17.149999999999999" customHeight="1">
      <c r="A52" s="302" t="s">
        <v>190</v>
      </c>
      <c r="B52" s="302"/>
      <c r="C52" s="302"/>
      <c r="D52" s="302"/>
      <c r="E52" s="302"/>
      <c r="F52" s="302"/>
      <c r="G52" s="302"/>
      <c r="H52" s="302"/>
      <c r="I52" s="302"/>
      <c r="J52" s="94"/>
      <c r="K52" s="157"/>
      <c r="L52" s="157"/>
      <c r="M52" s="157"/>
      <c r="N52" s="157"/>
      <c r="O52" s="157"/>
    </row>
    <row r="53" spans="1:15" s="9" customFormat="1" ht="14.5" customHeight="1">
      <c r="A53" s="244" t="s">
        <v>144</v>
      </c>
      <c r="B53" s="244"/>
      <c r="C53" s="244"/>
      <c r="D53" s="244"/>
      <c r="E53" s="244"/>
      <c r="F53" s="244"/>
      <c r="G53" s="244"/>
      <c r="H53" s="244"/>
      <c r="I53" s="244"/>
      <c r="J53" s="156"/>
      <c r="K53" s="156"/>
      <c r="L53" s="156"/>
      <c r="M53" s="156"/>
      <c r="N53" s="156"/>
      <c r="O53" s="156"/>
    </row>
    <row r="54" spans="1:15" s="9" customFormat="1" ht="14.5" customHeight="1">
      <c r="A54" s="244"/>
      <c r="B54" s="244"/>
      <c r="C54" s="244"/>
      <c r="D54" s="244"/>
      <c r="E54" s="244"/>
      <c r="F54" s="244"/>
      <c r="G54" s="244"/>
      <c r="H54" s="244"/>
      <c r="I54" s="244"/>
    </row>
    <row r="55" spans="1:15" s="9" customFormat="1" ht="14.5" customHeight="1"/>
    <row r="56" spans="1:15" s="9" customFormat="1" ht="14.5" customHeight="1"/>
    <row r="57" spans="1:15" s="9" customFormat="1" ht="14.5" customHeight="1"/>
    <row r="58" spans="1:15" s="9" customFormat="1" ht="14.5" customHeight="1"/>
    <row r="59" spans="1:15" s="9" customFormat="1" ht="14.5" customHeight="1"/>
    <row r="60" spans="1:15" s="9" customFormat="1" ht="14.5" customHeight="1"/>
    <row r="61" spans="1:15" s="9" customFormat="1" ht="14.5" customHeight="1"/>
    <row r="62" spans="1:15" s="9" customFormat="1" ht="14.5" customHeight="1"/>
    <row r="63" spans="1:15" s="9" customFormat="1" ht="14.5" customHeight="1"/>
    <row r="64" spans="1:15" s="9" customFormat="1" ht="14.5" customHeight="1"/>
    <row r="65" s="9" customFormat="1" ht="14.5" customHeight="1"/>
    <row r="66" s="9" customFormat="1" ht="14.5" customHeight="1"/>
    <row r="67" s="9" customFormat="1" ht="14.5" customHeight="1"/>
    <row r="68" s="9" customFormat="1" ht="14.5" customHeight="1"/>
    <row r="69" s="9" customFormat="1" ht="14.5" customHeight="1"/>
    <row r="70" s="9" customFormat="1" ht="14.5" customHeight="1"/>
    <row r="71" s="9" customFormat="1" ht="14.5" customHeight="1"/>
    <row r="72" s="9" customFormat="1" ht="14.5" customHeight="1"/>
    <row r="73" s="9" customFormat="1" ht="14.5" customHeight="1"/>
    <row r="74" s="9" customFormat="1" ht="14.5" customHeight="1"/>
    <row r="75" s="9" customFormat="1" ht="14.5" customHeight="1"/>
    <row r="76" s="9" customFormat="1" ht="14.5" customHeight="1"/>
    <row r="77" s="9" customFormat="1" ht="14.5" customHeight="1"/>
    <row r="78" s="9" customFormat="1" ht="14.5" customHeight="1"/>
    <row r="79" s="9" customFormat="1" ht="14.5" customHeight="1"/>
    <row r="80" s="9" customFormat="1" ht="14.5" customHeight="1"/>
    <row r="81" s="9" customFormat="1" ht="14.5" customHeight="1"/>
    <row r="82" s="9" customFormat="1" ht="14.5" customHeight="1"/>
    <row r="83" s="9" customFormat="1" ht="14.5" customHeight="1"/>
    <row r="84" s="9" customFormat="1" ht="14.5" customHeight="1"/>
    <row r="85" s="9" customFormat="1" ht="14.5" customHeight="1"/>
    <row r="86" s="9" customFormat="1" ht="14.5" customHeight="1"/>
    <row r="87" s="9" customFormat="1" ht="14.5" customHeight="1"/>
    <row r="88" s="9" customFormat="1" ht="14.5" customHeight="1"/>
    <row r="89" s="9" customFormat="1" ht="14.5" customHeight="1"/>
    <row r="90" s="9" customFormat="1" ht="14.5" customHeight="1"/>
    <row r="91" s="9" customFormat="1" ht="14.5" customHeight="1"/>
    <row r="92" s="9" customFormat="1" ht="14.5" customHeight="1"/>
    <row r="93" s="9" customFormat="1" ht="14.5" customHeight="1"/>
    <row r="94" s="9" customFormat="1" ht="14.5" customHeight="1"/>
    <row r="95" s="9" customFormat="1" ht="14.5" customHeight="1"/>
    <row r="96" s="9" customFormat="1" ht="14.5" customHeight="1"/>
    <row r="97" s="9" customFormat="1" ht="14.5" customHeight="1"/>
    <row r="98" s="9" customFormat="1" ht="14.5" customHeight="1"/>
    <row r="99" s="9" customFormat="1" ht="14.5" customHeight="1"/>
    <row r="100" s="9" customFormat="1" ht="14.5" customHeight="1"/>
    <row r="101" s="9" customFormat="1" ht="14.5" customHeight="1"/>
    <row r="102" s="9" customFormat="1" ht="14.5" customHeight="1"/>
    <row r="103" s="9" customFormat="1" ht="14.5" customHeight="1"/>
    <row r="104" s="9" customFormat="1" ht="14.5" customHeight="1"/>
    <row r="105" s="9" customFormat="1" ht="14.5" customHeight="1"/>
    <row r="106" s="9" customFormat="1" ht="14.5" customHeight="1"/>
    <row r="107" s="9" customFormat="1" ht="14.5" customHeight="1"/>
    <row r="108" s="9" customFormat="1" ht="14.5" customHeight="1"/>
    <row r="109" s="9" customFormat="1" ht="14.5" customHeight="1"/>
    <row r="110" s="9" customFormat="1" ht="14.5" customHeight="1"/>
    <row r="111" s="9" customFormat="1" ht="14.5" customHeight="1"/>
    <row r="112" s="9" customFormat="1" ht="14.5" customHeight="1"/>
    <row r="113" s="9" customFormat="1" ht="14.5" customHeight="1"/>
    <row r="114" s="9" customFormat="1" ht="14.5" customHeight="1"/>
    <row r="115" s="9" customFormat="1" ht="14.5" customHeight="1"/>
    <row r="116" s="9" customFormat="1" ht="14.5" customHeight="1"/>
    <row r="117" s="9" customFormat="1" ht="14.5" customHeight="1"/>
    <row r="118" s="9" customFormat="1" ht="14.5" customHeight="1"/>
    <row r="119" s="9" customFormat="1" ht="14.5" customHeight="1"/>
    <row r="120" s="9" customFormat="1" ht="14.5" customHeight="1"/>
    <row r="121" s="9" customFormat="1" ht="14.5" customHeight="1"/>
    <row r="122" s="9" customFormat="1" ht="14.5" customHeight="1"/>
    <row r="123" s="9" customFormat="1" ht="14.5" customHeight="1"/>
    <row r="124" s="9" customFormat="1" ht="14.5" customHeight="1"/>
    <row r="125" s="9" customFormat="1" ht="14.5" customHeight="1"/>
    <row r="126" s="9" customFormat="1" ht="14.5" customHeight="1"/>
    <row r="127" s="9" customFormat="1" ht="14.5" customHeight="1"/>
    <row r="128" s="9" customFormat="1" ht="14.5" customHeight="1"/>
    <row r="129" s="9" customFormat="1" ht="14.5" customHeight="1"/>
    <row r="130" s="9" customFormat="1" ht="14.5" customHeight="1"/>
    <row r="131" s="9" customFormat="1" ht="14.5" customHeight="1"/>
    <row r="132" s="9" customFormat="1" ht="14.5" customHeight="1"/>
  </sheetData>
  <mergeCells count="14">
    <mergeCell ref="A53:I54"/>
    <mergeCell ref="A52:I52"/>
    <mergeCell ref="B38:I38"/>
    <mergeCell ref="B45:I45"/>
    <mergeCell ref="B15:I15"/>
    <mergeCell ref="B22:I22"/>
    <mergeCell ref="B23:I23"/>
    <mergeCell ref="B30:I30"/>
    <mergeCell ref="B37:I37"/>
    <mergeCell ref="A5:A6"/>
    <mergeCell ref="B5:B6"/>
    <mergeCell ref="C5:I5"/>
    <mergeCell ref="B7:I7"/>
    <mergeCell ref="B8:I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/>
  </sheetViews>
  <sheetFormatPr baseColWidth="10" defaultColWidth="10.81640625" defaultRowHeight="12.5"/>
  <cols>
    <col min="1" max="1" width="24" style="108" customWidth="1"/>
    <col min="2" max="9" width="12" style="108" customWidth="1"/>
    <col min="10" max="16384" width="10.81640625" style="108"/>
  </cols>
  <sheetData>
    <row r="1" spans="1:9" s="102" customFormat="1" ht="20.149999999999999" customHeight="1">
      <c r="A1" s="91" t="s">
        <v>0</v>
      </c>
    </row>
    <row r="2" spans="1:9">
      <c r="A2" s="107"/>
    </row>
    <row r="3" spans="1:9" s="94" customFormat="1" ht="14.5" customHeight="1">
      <c r="A3" s="95" t="s">
        <v>184</v>
      </c>
    </row>
    <row r="4" spans="1:9" s="94" customFormat="1" ht="14.5" customHeight="1" thickBot="1"/>
    <row r="5" spans="1:9" s="103" customFormat="1" ht="14.5" customHeight="1" thickBot="1">
      <c r="A5" s="305" t="s">
        <v>58</v>
      </c>
      <c r="B5" s="305" t="s">
        <v>20</v>
      </c>
      <c r="C5" s="305" t="s">
        <v>50</v>
      </c>
      <c r="D5" s="305"/>
      <c r="E5" s="305"/>
      <c r="F5" s="305"/>
      <c r="G5" s="305"/>
      <c r="H5" s="305"/>
      <c r="I5" s="305"/>
    </row>
    <row r="6" spans="1:9" s="103" customFormat="1" ht="29.15" customHeight="1" thickBot="1">
      <c r="A6" s="305"/>
      <c r="B6" s="305"/>
      <c r="C6" s="73" t="s">
        <v>21</v>
      </c>
      <c r="D6" s="73" t="s">
        <v>60</v>
      </c>
      <c r="E6" s="73" t="s">
        <v>124</v>
      </c>
      <c r="F6" s="73" t="s">
        <v>54</v>
      </c>
      <c r="G6" s="73" t="s">
        <v>119</v>
      </c>
      <c r="H6" s="73" t="s">
        <v>55</v>
      </c>
      <c r="I6" s="73" t="s">
        <v>22</v>
      </c>
    </row>
    <row r="7" spans="1:9" s="94" customFormat="1" ht="14.5" customHeight="1">
      <c r="A7" s="53"/>
      <c r="B7" s="306">
        <v>2011</v>
      </c>
      <c r="C7" s="306"/>
      <c r="D7" s="306"/>
      <c r="E7" s="306"/>
      <c r="F7" s="306"/>
      <c r="G7" s="306"/>
      <c r="H7" s="306"/>
      <c r="I7" s="307"/>
    </row>
    <row r="8" spans="1:9" s="94" customFormat="1" ht="14.5" customHeight="1" thickBot="1">
      <c r="A8" s="54"/>
      <c r="B8" s="308" t="s">
        <v>1</v>
      </c>
      <c r="C8" s="308"/>
      <c r="D8" s="308"/>
      <c r="E8" s="308"/>
      <c r="F8" s="308"/>
      <c r="G8" s="308"/>
      <c r="H8" s="308"/>
      <c r="I8" s="309"/>
    </row>
    <row r="9" spans="1:9" s="94" customFormat="1" ht="14.5" customHeight="1" thickBot="1">
      <c r="A9" s="99" t="s">
        <v>20</v>
      </c>
      <c r="B9" s="27">
        <f>SUM(B10:B14)</f>
        <v>340311</v>
      </c>
      <c r="C9" s="27">
        <f t="shared" ref="C9:I9" si="0">SUM(C10:C14)</f>
        <v>110946</v>
      </c>
      <c r="D9" s="27">
        <f t="shared" si="0"/>
        <v>61741</v>
      </c>
      <c r="E9" s="27">
        <f t="shared" si="0"/>
        <v>79331</v>
      </c>
      <c r="F9" s="27">
        <f t="shared" si="0"/>
        <v>14461</v>
      </c>
      <c r="G9" s="27">
        <f t="shared" si="0"/>
        <v>23598</v>
      </c>
      <c r="H9" s="27">
        <f t="shared" si="0"/>
        <v>8547</v>
      </c>
      <c r="I9" s="27">
        <f t="shared" si="0"/>
        <v>41687</v>
      </c>
    </row>
    <row r="10" spans="1:9" s="94" customFormat="1" ht="14.5" customHeight="1" thickBot="1">
      <c r="A10" s="100" t="s">
        <v>56</v>
      </c>
      <c r="B10" s="26">
        <f>C10+D10+E10+F10+G10+H10+I10</f>
        <v>148277</v>
      </c>
      <c r="C10" s="26">
        <v>50104</v>
      </c>
      <c r="D10" s="26">
        <v>25026</v>
      </c>
      <c r="E10" s="26">
        <v>34717</v>
      </c>
      <c r="F10" s="26">
        <v>7140</v>
      </c>
      <c r="G10" s="26">
        <v>11123</v>
      </c>
      <c r="H10" s="26">
        <v>3245</v>
      </c>
      <c r="I10" s="26">
        <v>16922</v>
      </c>
    </row>
    <row r="11" spans="1:9" s="94" customFormat="1" ht="14.5" customHeight="1" thickBot="1">
      <c r="A11" s="101" t="s">
        <v>65</v>
      </c>
      <c r="B11" s="27">
        <f t="shared" ref="B11:B14" si="1">C11+D11+E11+F11+G11+H11+I11</f>
        <v>22746</v>
      </c>
      <c r="C11" s="27">
        <v>6073</v>
      </c>
      <c r="D11" s="27">
        <v>4516</v>
      </c>
      <c r="E11" s="27">
        <v>4991</v>
      </c>
      <c r="F11" s="27">
        <v>1007</v>
      </c>
      <c r="G11" s="27">
        <v>1788</v>
      </c>
      <c r="H11" s="27">
        <v>812</v>
      </c>
      <c r="I11" s="27">
        <v>3559</v>
      </c>
    </row>
    <row r="12" spans="1:9" s="94" customFormat="1" ht="14.5" customHeight="1" thickBot="1">
      <c r="A12" s="100" t="s">
        <v>57</v>
      </c>
      <c r="B12" s="26">
        <f t="shared" si="1"/>
        <v>20144</v>
      </c>
      <c r="C12" s="26">
        <v>6059</v>
      </c>
      <c r="D12" s="26">
        <v>4156</v>
      </c>
      <c r="E12" s="26">
        <v>4621</v>
      </c>
      <c r="F12" s="26">
        <v>860</v>
      </c>
      <c r="G12" s="26">
        <v>1297</v>
      </c>
      <c r="H12" s="26">
        <v>752</v>
      </c>
      <c r="I12" s="26">
        <v>2399</v>
      </c>
    </row>
    <row r="13" spans="1:9" s="94" customFormat="1" ht="14.5" customHeight="1" thickBot="1">
      <c r="A13" s="101" t="s">
        <v>83</v>
      </c>
      <c r="B13" s="27">
        <f t="shared" si="1"/>
        <v>117908</v>
      </c>
      <c r="C13" s="27">
        <v>40462</v>
      </c>
      <c r="D13" s="27">
        <v>22543</v>
      </c>
      <c r="E13" s="27">
        <v>27410</v>
      </c>
      <c r="F13" s="27">
        <v>4543</v>
      </c>
      <c r="G13" s="27">
        <v>7116</v>
      </c>
      <c r="H13" s="27">
        <v>3164</v>
      </c>
      <c r="I13" s="27">
        <v>12670</v>
      </c>
    </row>
    <row r="14" spans="1:9" s="94" customFormat="1" ht="14.5" customHeight="1" thickBot="1">
      <c r="A14" s="100" t="s">
        <v>84</v>
      </c>
      <c r="B14" s="26">
        <f t="shared" si="1"/>
        <v>31236</v>
      </c>
      <c r="C14" s="26">
        <v>8248</v>
      </c>
      <c r="D14" s="26">
        <v>5500</v>
      </c>
      <c r="E14" s="26">
        <v>7592</v>
      </c>
      <c r="F14" s="26">
        <v>911</v>
      </c>
      <c r="G14" s="26">
        <v>2274</v>
      </c>
      <c r="H14" s="26">
        <v>574</v>
      </c>
      <c r="I14" s="26">
        <v>6137</v>
      </c>
    </row>
    <row r="15" spans="1:9" s="94" customFormat="1" ht="14.5" customHeight="1" thickBot="1">
      <c r="A15" s="55"/>
      <c r="B15" s="310" t="s">
        <v>69</v>
      </c>
      <c r="C15" s="310"/>
      <c r="D15" s="310"/>
      <c r="E15" s="310"/>
      <c r="F15" s="310"/>
      <c r="G15" s="310"/>
      <c r="H15" s="310"/>
      <c r="I15" s="311"/>
    </row>
    <row r="16" spans="1:9" s="94" customFormat="1" ht="14.5" customHeight="1" thickBot="1">
      <c r="A16" s="99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4" customFormat="1" ht="14.5" customHeight="1" thickBot="1">
      <c r="A17" s="100" t="s">
        <v>56</v>
      </c>
      <c r="B17" s="52">
        <f t="shared" ref="B17:I21" si="3">B10*100/B$9</f>
        <v>43.571027677624294</v>
      </c>
      <c r="C17" s="52">
        <f>C10*100/C$9</f>
        <v>45.160708813296559</v>
      </c>
      <c r="D17" s="52">
        <f t="shared" si="3"/>
        <v>40.533842989261593</v>
      </c>
      <c r="E17" s="52">
        <f t="shared" si="3"/>
        <v>43.762211493615361</v>
      </c>
      <c r="F17" s="52">
        <f t="shared" si="3"/>
        <v>49.374178825807341</v>
      </c>
      <c r="G17" s="52">
        <f t="shared" si="3"/>
        <v>47.135350453428259</v>
      </c>
      <c r="H17" s="52">
        <f t="shared" si="3"/>
        <v>37.966537966537963</v>
      </c>
      <c r="I17" s="52">
        <f t="shared" si="3"/>
        <v>40.592990620577162</v>
      </c>
    </row>
    <row r="18" spans="1:9" s="94" customFormat="1" ht="14.5" customHeight="1" thickBot="1">
      <c r="A18" s="101" t="s">
        <v>65</v>
      </c>
      <c r="B18" s="51">
        <f t="shared" si="3"/>
        <v>6.683886209966766</v>
      </c>
      <c r="C18" s="51">
        <f t="shared" si="3"/>
        <v>5.4738341174986029</v>
      </c>
      <c r="D18" s="51">
        <f t="shared" si="3"/>
        <v>7.3144263941303187</v>
      </c>
      <c r="E18" s="51">
        <f t="shared" si="3"/>
        <v>6.2913615106326652</v>
      </c>
      <c r="F18" s="51">
        <f t="shared" si="3"/>
        <v>6.9635571537238086</v>
      </c>
      <c r="G18" s="51">
        <f t="shared" si="3"/>
        <v>7.5769132977370965</v>
      </c>
      <c r="H18" s="51">
        <f t="shared" si="3"/>
        <v>9.5004095004094999</v>
      </c>
      <c r="I18" s="51">
        <f t="shared" si="3"/>
        <v>8.5374337323386182</v>
      </c>
    </row>
    <row r="19" spans="1:9" s="94" customFormat="1" ht="14.5" customHeight="1" thickBot="1">
      <c r="A19" s="100" t="s">
        <v>57</v>
      </c>
      <c r="B19" s="52">
        <f t="shared" si="3"/>
        <v>5.9192914716244847</v>
      </c>
      <c r="C19" s="52">
        <f t="shared" si="3"/>
        <v>5.461215366033926</v>
      </c>
      <c r="D19" s="52">
        <f t="shared" si="3"/>
        <v>6.7313454592572199</v>
      </c>
      <c r="E19" s="52">
        <f t="shared" si="3"/>
        <v>5.8249612383557503</v>
      </c>
      <c r="F19" s="52">
        <f t="shared" si="3"/>
        <v>5.9470299426042459</v>
      </c>
      <c r="G19" s="52">
        <f t="shared" si="3"/>
        <v>5.4962284939401647</v>
      </c>
      <c r="H19" s="52">
        <f t="shared" si="3"/>
        <v>8.7984087984087989</v>
      </c>
      <c r="I19" s="52">
        <f t="shared" si="3"/>
        <v>5.7547916616691053</v>
      </c>
    </row>
    <row r="20" spans="1:9" s="94" customFormat="1" ht="14.5" customHeight="1" thickBot="1">
      <c r="A20" s="101" t="s">
        <v>83</v>
      </c>
      <c r="B20" s="51">
        <f t="shared" si="3"/>
        <v>34.647131594335768</v>
      </c>
      <c r="C20" s="51">
        <f t="shared" si="3"/>
        <v>36.469994411695779</v>
      </c>
      <c r="D20" s="51">
        <f t="shared" si="3"/>
        <v>36.512204207900744</v>
      </c>
      <c r="E20" s="51">
        <f t="shared" si="3"/>
        <v>34.551436386784488</v>
      </c>
      <c r="F20" s="51">
        <f t="shared" si="3"/>
        <v>31.415531429361732</v>
      </c>
      <c r="G20" s="51">
        <f t="shared" si="3"/>
        <v>30.155097889651664</v>
      </c>
      <c r="H20" s="51">
        <f t="shared" si="3"/>
        <v>37.018837018837019</v>
      </c>
      <c r="I20" s="51">
        <f t="shared" si="3"/>
        <v>30.393168133950631</v>
      </c>
    </row>
    <row r="21" spans="1:9" s="94" customFormat="1" ht="14.5" customHeight="1" thickBot="1">
      <c r="A21" s="100" t="s">
        <v>84</v>
      </c>
      <c r="B21" s="52">
        <f t="shared" si="3"/>
        <v>9.1786630464486905</v>
      </c>
      <c r="C21" s="52">
        <f t="shared" si="3"/>
        <v>7.4342472914751321</v>
      </c>
      <c r="D21" s="52">
        <f t="shared" si="3"/>
        <v>8.9081809494501218</v>
      </c>
      <c r="E21" s="52">
        <f t="shared" si="3"/>
        <v>9.5700293706117403</v>
      </c>
      <c r="F21" s="52">
        <f t="shared" si="3"/>
        <v>6.29970264850287</v>
      </c>
      <c r="G21" s="52">
        <f t="shared" si="3"/>
        <v>9.6364098652428165</v>
      </c>
      <c r="H21" s="52">
        <f t="shared" si="3"/>
        <v>6.7158067158067158</v>
      </c>
      <c r="I21" s="52">
        <f t="shared" si="3"/>
        <v>14.721615851464485</v>
      </c>
    </row>
    <row r="22" spans="1:9" s="94" customFormat="1" ht="14.5" customHeight="1">
      <c r="A22" s="53"/>
      <c r="B22" s="306">
        <v>2015</v>
      </c>
      <c r="C22" s="306"/>
      <c r="D22" s="306"/>
      <c r="E22" s="306"/>
      <c r="F22" s="306"/>
      <c r="G22" s="306"/>
      <c r="H22" s="306"/>
      <c r="I22" s="307"/>
    </row>
    <row r="23" spans="1:9" s="94" customFormat="1" ht="14.5" customHeight="1" thickBot="1">
      <c r="A23" s="54"/>
      <c r="B23" s="308" t="s">
        <v>1</v>
      </c>
      <c r="C23" s="308"/>
      <c r="D23" s="308"/>
      <c r="E23" s="308"/>
      <c r="F23" s="308"/>
      <c r="G23" s="308"/>
      <c r="H23" s="308"/>
      <c r="I23" s="309"/>
    </row>
    <row r="24" spans="1:9" s="94" customFormat="1" ht="14.5" customHeight="1" thickBot="1">
      <c r="A24" s="99" t="s">
        <v>20</v>
      </c>
      <c r="B24" s="27">
        <f t="shared" ref="B24" si="4">SUM(B25:B29)</f>
        <v>432480</v>
      </c>
      <c r="C24" s="27">
        <f t="shared" ref="C24:I24" si="5">SUM(C25:C29)</f>
        <v>144818</v>
      </c>
      <c r="D24" s="27">
        <f t="shared" si="5"/>
        <v>74351</v>
      </c>
      <c r="E24" s="27">
        <f t="shared" si="5"/>
        <v>95893</v>
      </c>
      <c r="F24" s="27">
        <f t="shared" si="5"/>
        <v>19241</v>
      </c>
      <c r="G24" s="27">
        <f t="shared" si="5"/>
        <v>29873</v>
      </c>
      <c r="H24" s="27">
        <f t="shared" si="5"/>
        <v>11308</v>
      </c>
      <c r="I24" s="27">
        <f t="shared" si="5"/>
        <v>56996</v>
      </c>
    </row>
    <row r="25" spans="1:9" s="94" customFormat="1" ht="14.5" customHeight="1" thickBot="1">
      <c r="A25" s="100" t="s">
        <v>56</v>
      </c>
      <c r="B25" s="26">
        <f>C25+D25+E25+F25+G25+H25+I25</f>
        <v>188563</v>
      </c>
      <c r="C25" s="26">
        <v>65588</v>
      </c>
      <c r="D25" s="26">
        <v>29619</v>
      </c>
      <c r="E25" s="26">
        <v>40335</v>
      </c>
      <c r="F25" s="26">
        <v>9448</v>
      </c>
      <c r="G25" s="26">
        <v>13895</v>
      </c>
      <c r="H25" s="26">
        <v>4556</v>
      </c>
      <c r="I25" s="26">
        <v>25122</v>
      </c>
    </row>
    <row r="26" spans="1:9" s="94" customFormat="1" ht="14.5" customHeight="1" thickBot="1">
      <c r="A26" s="101" t="s">
        <v>65</v>
      </c>
      <c r="B26" s="27">
        <f t="shared" ref="B26:B29" si="6">C26+D26+E26+F26+G26+H26+I26</f>
        <v>31913</v>
      </c>
      <c r="C26" s="27">
        <v>8897</v>
      </c>
      <c r="D26" s="27">
        <v>6251</v>
      </c>
      <c r="E26" s="27">
        <v>6367</v>
      </c>
      <c r="F26" s="27">
        <v>1387</v>
      </c>
      <c r="G26" s="27">
        <v>2594</v>
      </c>
      <c r="H26" s="27">
        <v>1075</v>
      </c>
      <c r="I26" s="27">
        <v>5342</v>
      </c>
    </row>
    <row r="27" spans="1:9" s="94" customFormat="1" ht="14.5" customHeight="1" thickBot="1">
      <c r="A27" s="100" t="s">
        <v>57</v>
      </c>
      <c r="B27" s="26">
        <f t="shared" si="6"/>
        <v>25807</v>
      </c>
      <c r="C27" s="26">
        <v>8184</v>
      </c>
      <c r="D27" s="26">
        <v>5353</v>
      </c>
      <c r="E27" s="26">
        <v>5358</v>
      </c>
      <c r="F27" s="26">
        <v>1135</v>
      </c>
      <c r="G27" s="26">
        <v>1716</v>
      </c>
      <c r="H27" s="26">
        <v>921</v>
      </c>
      <c r="I27" s="26">
        <v>3140</v>
      </c>
    </row>
    <row r="28" spans="1:9" s="94" customFormat="1" ht="14.5" customHeight="1" thickBot="1">
      <c r="A28" s="101" t="s">
        <v>83</v>
      </c>
      <c r="B28" s="27">
        <f t="shared" si="6"/>
        <v>142678</v>
      </c>
      <c r="C28" s="27">
        <v>49605</v>
      </c>
      <c r="D28" s="27">
        <v>25846</v>
      </c>
      <c r="E28" s="27">
        <v>32651</v>
      </c>
      <c r="F28" s="27">
        <v>5939</v>
      </c>
      <c r="G28" s="27">
        <v>8807</v>
      </c>
      <c r="H28" s="27">
        <v>3912</v>
      </c>
      <c r="I28" s="27">
        <v>15918</v>
      </c>
    </row>
    <row r="29" spans="1:9" s="94" customFormat="1" ht="14.5" customHeight="1" thickBot="1">
      <c r="A29" s="100" t="s">
        <v>84</v>
      </c>
      <c r="B29" s="26">
        <f t="shared" si="6"/>
        <v>43519</v>
      </c>
      <c r="C29" s="26">
        <v>12544</v>
      </c>
      <c r="D29" s="26">
        <v>7282</v>
      </c>
      <c r="E29" s="26">
        <v>11182</v>
      </c>
      <c r="F29" s="26">
        <v>1332</v>
      </c>
      <c r="G29" s="26">
        <v>2861</v>
      </c>
      <c r="H29" s="26">
        <v>844</v>
      </c>
      <c r="I29" s="26">
        <v>7474</v>
      </c>
    </row>
    <row r="30" spans="1:9" s="94" customFormat="1" ht="14.5" customHeight="1" thickBot="1">
      <c r="A30" s="55"/>
      <c r="B30" s="310" t="s">
        <v>69</v>
      </c>
      <c r="C30" s="310"/>
      <c r="D30" s="310"/>
      <c r="E30" s="310"/>
      <c r="F30" s="310"/>
      <c r="G30" s="310"/>
      <c r="H30" s="310"/>
      <c r="I30" s="311"/>
    </row>
    <row r="31" spans="1:9" s="94" customFormat="1" ht="14.5" customHeight="1" thickBot="1">
      <c r="A31" s="99" t="s">
        <v>20</v>
      </c>
      <c r="B31" s="85">
        <f>B24*100/B$24</f>
        <v>100</v>
      </c>
      <c r="C31" s="85">
        <f t="shared" ref="C31:I31" si="7">C24*100/C$24</f>
        <v>100</v>
      </c>
      <c r="D31" s="85">
        <f t="shared" si="7"/>
        <v>100</v>
      </c>
      <c r="E31" s="85">
        <f t="shared" si="7"/>
        <v>100</v>
      </c>
      <c r="F31" s="85">
        <f t="shared" si="7"/>
        <v>100</v>
      </c>
      <c r="G31" s="85">
        <f t="shared" si="7"/>
        <v>100</v>
      </c>
      <c r="H31" s="85">
        <f t="shared" si="7"/>
        <v>100</v>
      </c>
      <c r="I31" s="85">
        <f t="shared" si="7"/>
        <v>100</v>
      </c>
    </row>
    <row r="32" spans="1:9" s="94" customFormat="1" ht="14.5" customHeight="1" thickBot="1">
      <c r="A32" s="100" t="s">
        <v>56</v>
      </c>
      <c r="B32" s="52">
        <f t="shared" ref="B32:I36" si="8">B25*100/B$24</f>
        <v>43.600397706252309</v>
      </c>
      <c r="C32" s="52">
        <f t="shared" si="8"/>
        <v>45.289950144319079</v>
      </c>
      <c r="D32" s="52">
        <f t="shared" si="8"/>
        <v>39.836720420707188</v>
      </c>
      <c r="E32" s="52">
        <f t="shared" si="8"/>
        <v>42.062507169449283</v>
      </c>
      <c r="F32" s="52">
        <f t="shared" si="8"/>
        <v>49.103476950262461</v>
      </c>
      <c r="G32" s="52">
        <f t="shared" si="8"/>
        <v>46.513574130485722</v>
      </c>
      <c r="H32" s="52">
        <f t="shared" si="8"/>
        <v>40.290060134418113</v>
      </c>
      <c r="I32" s="52">
        <f t="shared" si="8"/>
        <v>44.076777317706508</v>
      </c>
    </row>
    <row r="33" spans="1:9" s="94" customFormat="1" ht="14.5" customHeight="1" thickBot="1">
      <c r="A33" s="101" t="s">
        <v>65</v>
      </c>
      <c r="B33" s="51">
        <f t="shared" si="8"/>
        <v>7.3790695523492413</v>
      </c>
      <c r="C33" s="51">
        <f t="shared" si="8"/>
        <v>6.143573312709746</v>
      </c>
      <c r="D33" s="51">
        <f t="shared" si="8"/>
        <v>8.4074188645747867</v>
      </c>
      <c r="E33" s="51">
        <f t="shared" si="8"/>
        <v>6.6396921568831928</v>
      </c>
      <c r="F33" s="51">
        <f t="shared" si="8"/>
        <v>7.2085650433969128</v>
      </c>
      <c r="G33" s="51">
        <f t="shared" si="8"/>
        <v>8.683426505540119</v>
      </c>
      <c r="H33" s="51">
        <f t="shared" si="8"/>
        <v>9.5065440396179692</v>
      </c>
      <c r="I33" s="51">
        <f t="shared" si="8"/>
        <v>9.3725875500035087</v>
      </c>
    </row>
    <row r="34" spans="1:9" s="94" customFormat="1" ht="14.5" customHeight="1" thickBot="1">
      <c r="A34" s="100" t="s">
        <v>57</v>
      </c>
      <c r="B34" s="52">
        <f t="shared" si="8"/>
        <v>5.9672123566407693</v>
      </c>
      <c r="C34" s="52">
        <f t="shared" si="8"/>
        <v>5.6512312005413694</v>
      </c>
      <c r="D34" s="52">
        <f t="shared" si="8"/>
        <v>7.1996341676641871</v>
      </c>
      <c r="E34" s="52">
        <f t="shared" si="8"/>
        <v>5.5874777095304138</v>
      </c>
      <c r="F34" s="52">
        <f t="shared" si="8"/>
        <v>5.8988618055194637</v>
      </c>
      <c r="G34" s="52">
        <f t="shared" si="8"/>
        <v>5.7443176112208345</v>
      </c>
      <c r="H34" s="52">
        <f t="shared" si="8"/>
        <v>8.1446763353378131</v>
      </c>
      <c r="I34" s="52">
        <f t="shared" si="8"/>
        <v>5.5091585374412242</v>
      </c>
    </row>
    <row r="35" spans="1:9" s="94" customFormat="1" ht="14.5" customHeight="1" thickBot="1">
      <c r="A35" s="101" t="s">
        <v>83</v>
      </c>
      <c r="B35" s="51">
        <f t="shared" si="8"/>
        <v>32.990658527561969</v>
      </c>
      <c r="C35" s="51">
        <f t="shared" si="8"/>
        <v>34.253338673369335</v>
      </c>
      <c r="D35" s="51">
        <f t="shared" si="8"/>
        <v>34.76214173313069</v>
      </c>
      <c r="E35" s="51">
        <f t="shared" si="8"/>
        <v>34.049409237379159</v>
      </c>
      <c r="F35" s="51">
        <f t="shared" si="8"/>
        <v>30.866379086326074</v>
      </c>
      <c r="G35" s="51">
        <f t="shared" si="8"/>
        <v>29.481471562949821</v>
      </c>
      <c r="H35" s="51">
        <f t="shared" si="8"/>
        <v>34.594977007428369</v>
      </c>
      <c r="I35" s="51">
        <f t="shared" si="8"/>
        <v>27.928275668467961</v>
      </c>
    </row>
    <row r="36" spans="1:9" s="94" customFormat="1" ht="14.5" customHeight="1" thickBot="1">
      <c r="A36" s="100" t="s">
        <v>84</v>
      </c>
      <c r="B36" s="52">
        <f t="shared" si="8"/>
        <v>10.062661857195708</v>
      </c>
      <c r="C36" s="52">
        <f t="shared" si="8"/>
        <v>8.6619066690604765</v>
      </c>
      <c r="D36" s="52">
        <f t="shared" si="8"/>
        <v>9.7940848139231491</v>
      </c>
      <c r="E36" s="52">
        <f t="shared" si="8"/>
        <v>11.660913726757949</v>
      </c>
      <c r="F36" s="52">
        <f t="shared" si="8"/>
        <v>6.9227171144950885</v>
      </c>
      <c r="G36" s="52">
        <f t="shared" si="8"/>
        <v>9.5772101898035018</v>
      </c>
      <c r="H36" s="52">
        <f t="shared" si="8"/>
        <v>7.4637424831977359</v>
      </c>
      <c r="I36" s="52">
        <f t="shared" si="8"/>
        <v>13.113200926380799</v>
      </c>
    </row>
    <row r="37" spans="1:9" s="94" customFormat="1" ht="14.5" customHeight="1">
      <c r="A37" s="53"/>
      <c r="B37" s="306" t="s">
        <v>67</v>
      </c>
      <c r="C37" s="306"/>
      <c r="D37" s="306"/>
      <c r="E37" s="306"/>
      <c r="F37" s="306"/>
      <c r="G37" s="306"/>
      <c r="H37" s="306"/>
      <c r="I37" s="307"/>
    </row>
    <row r="38" spans="1:9" s="94" customFormat="1" ht="14.5" customHeight="1" thickBot="1">
      <c r="A38" s="54"/>
      <c r="B38" s="308" t="s">
        <v>1</v>
      </c>
      <c r="C38" s="308"/>
      <c r="D38" s="308"/>
      <c r="E38" s="308"/>
      <c r="F38" s="308"/>
      <c r="G38" s="308"/>
      <c r="H38" s="308"/>
      <c r="I38" s="309"/>
    </row>
    <row r="39" spans="1:9" s="94" customFormat="1" ht="14.5" customHeight="1" thickBot="1">
      <c r="A39" s="99" t="s">
        <v>20</v>
      </c>
      <c r="B39" s="58">
        <f>B24-B9</f>
        <v>92169</v>
      </c>
      <c r="C39" s="58">
        <f t="shared" ref="C39:I39" si="9">C24-C9</f>
        <v>33872</v>
      </c>
      <c r="D39" s="58">
        <f t="shared" si="9"/>
        <v>12610</v>
      </c>
      <c r="E39" s="58">
        <f t="shared" si="9"/>
        <v>16562</v>
      </c>
      <c r="F39" s="58">
        <f t="shared" si="9"/>
        <v>4780</v>
      </c>
      <c r="G39" s="58">
        <f t="shared" si="9"/>
        <v>6275</v>
      </c>
      <c r="H39" s="58">
        <f t="shared" si="9"/>
        <v>2761</v>
      </c>
      <c r="I39" s="58">
        <f t="shared" si="9"/>
        <v>15309</v>
      </c>
    </row>
    <row r="40" spans="1:9" s="94" customFormat="1" ht="14.5" customHeight="1" thickBot="1">
      <c r="A40" s="100" t="s">
        <v>56</v>
      </c>
      <c r="B40" s="59">
        <f t="shared" ref="B40:I44" si="10">B25-B10</f>
        <v>40286</v>
      </c>
      <c r="C40" s="59">
        <f t="shared" si="10"/>
        <v>15484</v>
      </c>
      <c r="D40" s="59">
        <f t="shared" si="10"/>
        <v>4593</v>
      </c>
      <c r="E40" s="59">
        <f t="shared" si="10"/>
        <v>5618</v>
      </c>
      <c r="F40" s="59">
        <f t="shared" si="10"/>
        <v>2308</v>
      </c>
      <c r="G40" s="59">
        <f t="shared" si="10"/>
        <v>2772</v>
      </c>
      <c r="H40" s="59">
        <f t="shared" si="10"/>
        <v>1311</v>
      </c>
      <c r="I40" s="59">
        <f t="shared" si="10"/>
        <v>8200</v>
      </c>
    </row>
    <row r="41" spans="1:9" s="94" customFormat="1" ht="14.5" customHeight="1" thickBot="1">
      <c r="A41" s="101" t="s">
        <v>65</v>
      </c>
      <c r="B41" s="58">
        <f t="shared" si="10"/>
        <v>9167</v>
      </c>
      <c r="C41" s="58">
        <f t="shared" si="10"/>
        <v>2824</v>
      </c>
      <c r="D41" s="58">
        <f t="shared" si="10"/>
        <v>1735</v>
      </c>
      <c r="E41" s="58">
        <f t="shared" si="10"/>
        <v>1376</v>
      </c>
      <c r="F41" s="58">
        <f t="shared" si="10"/>
        <v>380</v>
      </c>
      <c r="G41" s="58">
        <f t="shared" si="10"/>
        <v>806</v>
      </c>
      <c r="H41" s="58">
        <f t="shared" si="10"/>
        <v>263</v>
      </c>
      <c r="I41" s="58">
        <f t="shared" si="10"/>
        <v>1783</v>
      </c>
    </row>
    <row r="42" spans="1:9" s="94" customFormat="1" ht="14.5" customHeight="1" thickBot="1">
      <c r="A42" s="100" t="s">
        <v>57</v>
      </c>
      <c r="B42" s="59">
        <f t="shared" si="10"/>
        <v>5663</v>
      </c>
      <c r="C42" s="59">
        <f t="shared" si="10"/>
        <v>2125</v>
      </c>
      <c r="D42" s="59">
        <f t="shared" si="10"/>
        <v>1197</v>
      </c>
      <c r="E42" s="59">
        <f t="shared" si="10"/>
        <v>737</v>
      </c>
      <c r="F42" s="59">
        <f t="shared" si="10"/>
        <v>275</v>
      </c>
      <c r="G42" s="59">
        <f t="shared" si="10"/>
        <v>419</v>
      </c>
      <c r="H42" s="59">
        <f t="shared" si="10"/>
        <v>169</v>
      </c>
      <c r="I42" s="59">
        <f t="shared" si="10"/>
        <v>741</v>
      </c>
    </row>
    <row r="43" spans="1:9" s="94" customFormat="1" ht="14.5" customHeight="1" thickBot="1">
      <c r="A43" s="101" t="s">
        <v>83</v>
      </c>
      <c r="B43" s="58">
        <f t="shared" si="10"/>
        <v>24770</v>
      </c>
      <c r="C43" s="58">
        <f t="shared" si="10"/>
        <v>9143</v>
      </c>
      <c r="D43" s="58">
        <f t="shared" si="10"/>
        <v>3303</v>
      </c>
      <c r="E43" s="58">
        <f t="shared" si="10"/>
        <v>5241</v>
      </c>
      <c r="F43" s="58">
        <f t="shared" si="10"/>
        <v>1396</v>
      </c>
      <c r="G43" s="58">
        <f t="shared" si="10"/>
        <v>1691</v>
      </c>
      <c r="H43" s="58">
        <f t="shared" si="10"/>
        <v>748</v>
      </c>
      <c r="I43" s="58">
        <f t="shared" si="10"/>
        <v>3248</v>
      </c>
    </row>
    <row r="44" spans="1:9" s="94" customFormat="1" ht="14.5" customHeight="1" thickBot="1">
      <c r="A44" s="100" t="s">
        <v>84</v>
      </c>
      <c r="B44" s="59">
        <f t="shared" si="10"/>
        <v>12283</v>
      </c>
      <c r="C44" s="59">
        <f t="shared" si="10"/>
        <v>4296</v>
      </c>
      <c r="D44" s="59">
        <f t="shared" si="10"/>
        <v>1782</v>
      </c>
      <c r="E44" s="59">
        <f t="shared" si="10"/>
        <v>3590</v>
      </c>
      <c r="F44" s="59">
        <f t="shared" si="10"/>
        <v>421</v>
      </c>
      <c r="G44" s="59">
        <f t="shared" si="10"/>
        <v>587</v>
      </c>
      <c r="H44" s="59">
        <f t="shared" si="10"/>
        <v>270</v>
      </c>
      <c r="I44" s="59">
        <f t="shared" si="10"/>
        <v>1337</v>
      </c>
    </row>
    <row r="45" spans="1:9" s="94" customFormat="1" ht="14.5" customHeight="1" thickBot="1">
      <c r="A45" s="55"/>
      <c r="B45" s="310" t="s">
        <v>68</v>
      </c>
      <c r="C45" s="310"/>
      <c r="D45" s="310"/>
      <c r="E45" s="310"/>
      <c r="F45" s="310"/>
      <c r="G45" s="310"/>
      <c r="H45" s="310"/>
      <c r="I45" s="311"/>
    </row>
    <row r="46" spans="1:9" s="94" customFormat="1" ht="14.5" customHeight="1" thickBot="1">
      <c r="A46" s="99" t="s">
        <v>20</v>
      </c>
      <c r="B46" s="173" t="s">
        <v>140</v>
      </c>
      <c r="C46" s="173" t="s">
        <v>140</v>
      </c>
      <c r="D46" s="173" t="s">
        <v>140</v>
      </c>
      <c r="E46" s="173" t="s">
        <v>140</v>
      </c>
      <c r="F46" s="173" t="s">
        <v>140</v>
      </c>
      <c r="G46" s="173" t="s">
        <v>140</v>
      </c>
      <c r="H46" s="173" t="s">
        <v>140</v>
      </c>
      <c r="I46" s="173" t="s">
        <v>140</v>
      </c>
    </row>
    <row r="47" spans="1:9" s="94" customFormat="1" ht="14.5" customHeight="1" thickBot="1">
      <c r="A47" s="100" t="s">
        <v>56</v>
      </c>
      <c r="B47" s="61">
        <f t="shared" ref="B47:I51" si="11">B32-B17</f>
        <v>2.9370028628015632E-2</v>
      </c>
      <c r="C47" s="61">
        <f t="shared" si="11"/>
        <v>0.12924133102252</v>
      </c>
      <c r="D47" s="61">
        <f t="shared" si="11"/>
        <v>-0.69712256855440558</v>
      </c>
      <c r="E47" s="61">
        <f t="shared" si="11"/>
        <v>-1.6997043241660776</v>
      </c>
      <c r="F47" s="61">
        <f t="shared" si="11"/>
        <v>-0.27070187554488001</v>
      </c>
      <c r="G47" s="61">
        <f t="shared" si="11"/>
        <v>-0.62177632294253726</v>
      </c>
      <c r="H47" s="61">
        <f t="shared" si="11"/>
        <v>2.3235221678801494</v>
      </c>
      <c r="I47" s="61">
        <f t="shared" si="11"/>
        <v>3.4837866971293465</v>
      </c>
    </row>
    <row r="48" spans="1:9" s="94" customFormat="1" ht="14.5" customHeight="1" thickBot="1">
      <c r="A48" s="101" t="s">
        <v>65</v>
      </c>
      <c r="B48" s="60">
        <f t="shared" si="11"/>
        <v>0.69518334238247537</v>
      </c>
      <c r="C48" s="60">
        <f t="shared" si="11"/>
        <v>0.66973919521114311</v>
      </c>
      <c r="D48" s="60">
        <f t="shared" si="11"/>
        <v>1.092992470444468</v>
      </c>
      <c r="E48" s="60">
        <f t="shared" si="11"/>
        <v>0.34833064625052756</v>
      </c>
      <c r="F48" s="60">
        <f t="shared" si="11"/>
        <v>0.24500788967310427</v>
      </c>
      <c r="G48" s="60">
        <f t="shared" si="11"/>
        <v>1.1065132078030224</v>
      </c>
      <c r="H48" s="60">
        <f t="shared" si="11"/>
        <v>6.1345392084692918E-3</v>
      </c>
      <c r="I48" s="60">
        <f t="shared" si="11"/>
        <v>0.8351538176648905</v>
      </c>
    </row>
    <row r="49" spans="1:16" s="94" customFormat="1" ht="14.5" customHeight="1" thickBot="1">
      <c r="A49" s="100" t="s">
        <v>57</v>
      </c>
      <c r="B49" s="61">
        <f t="shared" si="11"/>
        <v>4.7920885016284664E-2</v>
      </c>
      <c r="C49" s="61">
        <f t="shared" si="11"/>
        <v>0.19001583450744342</v>
      </c>
      <c r="D49" s="61">
        <f t="shared" si="11"/>
        <v>0.46828870840696712</v>
      </c>
      <c r="E49" s="61">
        <f t="shared" si="11"/>
        <v>-0.23748352882533652</v>
      </c>
      <c r="F49" s="61">
        <f t="shared" si="11"/>
        <v>-4.8168137084782181E-2</v>
      </c>
      <c r="G49" s="61">
        <f t="shared" si="11"/>
        <v>0.24808911728066985</v>
      </c>
      <c r="H49" s="61">
        <f t="shared" si="11"/>
        <v>-0.65373246307098576</v>
      </c>
      <c r="I49" s="61">
        <f t="shared" si="11"/>
        <v>-0.24563312422788108</v>
      </c>
    </row>
    <row r="50" spans="1:16" s="94" customFormat="1" ht="14.5" customHeight="1" thickBot="1">
      <c r="A50" s="101" t="s">
        <v>83</v>
      </c>
      <c r="B50" s="60">
        <f t="shared" si="11"/>
        <v>-1.656473066773799</v>
      </c>
      <c r="C50" s="60">
        <f t="shared" si="11"/>
        <v>-2.2166557383264447</v>
      </c>
      <c r="D50" s="60">
        <f t="shared" si="11"/>
        <v>-1.7500624747700542</v>
      </c>
      <c r="E50" s="60">
        <f t="shared" si="11"/>
        <v>-0.502027149405329</v>
      </c>
      <c r="F50" s="60">
        <f t="shared" si="11"/>
        <v>-0.54915234303565796</v>
      </c>
      <c r="G50" s="60">
        <f t="shared" si="11"/>
        <v>-0.67362632670184297</v>
      </c>
      <c r="H50" s="60">
        <f t="shared" si="11"/>
        <v>-2.4238600114086495</v>
      </c>
      <c r="I50" s="60">
        <f t="shared" si="11"/>
        <v>-2.46489246548267</v>
      </c>
    </row>
    <row r="51" spans="1:16" s="94" customFormat="1" ht="14.5" customHeight="1" thickBot="1">
      <c r="A51" s="100" t="s">
        <v>84</v>
      </c>
      <c r="B51" s="61">
        <f t="shared" si="11"/>
        <v>0.88399881074701803</v>
      </c>
      <c r="C51" s="61">
        <f t="shared" si="11"/>
        <v>1.2276593775853444</v>
      </c>
      <c r="D51" s="61">
        <f t="shared" si="11"/>
        <v>0.88590386447302727</v>
      </c>
      <c r="E51" s="61">
        <f t="shared" si="11"/>
        <v>2.0908843561462085</v>
      </c>
      <c r="F51" s="61">
        <f t="shared" si="11"/>
        <v>0.62301446599221855</v>
      </c>
      <c r="G51" s="61">
        <f t="shared" si="11"/>
        <v>-5.9199675439314703E-2</v>
      </c>
      <c r="H51" s="61">
        <f t="shared" si="11"/>
        <v>0.74793576739102008</v>
      </c>
      <c r="I51" s="61">
        <f t="shared" si="11"/>
        <v>-1.6084149250836859</v>
      </c>
      <c r="J51" s="156"/>
      <c r="K51" s="156"/>
    </row>
    <row r="52" spans="1:16" s="94" customFormat="1" ht="17.149999999999999" customHeight="1">
      <c r="A52" s="302" t="s">
        <v>190</v>
      </c>
      <c r="B52" s="302"/>
      <c r="C52" s="302"/>
      <c r="D52" s="302"/>
      <c r="E52" s="302"/>
      <c r="F52" s="302"/>
      <c r="G52" s="302"/>
      <c r="H52" s="302"/>
      <c r="I52" s="302"/>
      <c r="L52" s="157"/>
      <c r="M52" s="157"/>
      <c r="N52" s="157"/>
      <c r="O52" s="157"/>
      <c r="P52" s="157"/>
    </row>
    <row r="53" spans="1:16" s="94" customFormat="1" ht="14.5" customHeight="1">
      <c r="A53" s="244" t="s">
        <v>144</v>
      </c>
      <c r="B53" s="244"/>
      <c r="C53" s="244"/>
      <c r="D53" s="244"/>
      <c r="E53" s="244"/>
      <c r="F53" s="244"/>
      <c r="G53" s="244"/>
      <c r="H53" s="244"/>
      <c r="I53" s="244"/>
      <c r="J53" s="156"/>
      <c r="K53" s="156"/>
      <c r="L53" s="156"/>
      <c r="M53" s="156"/>
      <c r="N53" s="156"/>
      <c r="O53" s="156"/>
      <c r="P53" s="156"/>
    </row>
    <row r="54" spans="1:16" s="94" customFormat="1" ht="14.5" customHeight="1">
      <c r="A54" s="244"/>
      <c r="B54" s="244"/>
      <c r="C54" s="244"/>
      <c r="D54" s="244"/>
      <c r="E54" s="244"/>
      <c r="F54" s="244"/>
      <c r="G54" s="244"/>
      <c r="H54" s="244"/>
      <c r="I54" s="244"/>
    </row>
    <row r="55" spans="1:16" s="94" customFormat="1" ht="14.5" customHeight="1"/>
    <row r="56" spans="1:16" s="94" customFormat="1" ht="14.5" customHeight="1"/>
    <row r="57" spans="1:16" s="94" customFormat="1" ht="14.5" customHeight="1"/>
    <row r="58" spans="1:16" s="94" customFormat="1" ht="14.5" customHeight="1"/>
    <row r="59" spans="1:16" s="94" customFormat="1" ht="14.5" customHeight="1"/>
    <row r="60" spans="1:16" s="94" customFormat="1" ht="14.5" customHeight="1"/>
    <row r="61" spans="1:16" s="94" customFormat="1" ht="14.5" customHeight="1"/>
    <row r="62" spans="1:16" s="94" customFormat="1" ht="14.5" customHeight="1"/>
    <row r="63" spans="1:16" s="94" customFormat="1" ht="14.5" customHeight="1"/>
    <row r="64" spans="1:16" s="94" customFormat="1" ht="14.5" customHeight="1"/>
    <row r="65" s="94" customFormat="1" ht="14.5" customHeight="1"/>
    <row r="66" s="94" customFormat="1" ht="14.5" customHeight="1"/>
    <row r="67" s="94" customFormat="1" ht="14.5" customHeight="1"/>
    <row r="68" s="94" customFormat="1" ht="14.5" customHeight="1"/>
    <row r="69" s="94" customFormat="1" ht="14.5" customHeight="1"/>
    <row r="70" s="94" customFormat="1" ht="14.5" customHeight="1"/>
    <row r="71" s="94" customFormat="1" ht="14.5" customHeight="1"/>
    <row r="72" s="94" customFormat="1" ht="14.5" customHeight="1"/>
    <row r="73" s="94" customFormat="1" ht="14.5" customHeight="1"/>
    <row r="74" s="94" customFormat="1" ht="14.5" customHeight="1"/>
    <row r="75" s="94" customFormat="1" ht="14.5" customHeight="1"/>
    <row r="76" s="94" customFormat="1" ht="14.5" customHeight="1"/>
    <row r="77" s="94" customFormat="1" ht="14.5" customHeight="1"/>
    <row r="78" s="94" customFormat="1" ht="14.5" customHeight="1"/>
    <row r="79" s="94" customFormat="1" ht="14.5" customHeight="1"/>
    <row r="80" s="94" customFormat="1" ht="14.5" customHeight="1"/>
    <row r="81" s="94" customFormat="1" ht="14.5" customHeight="1"/>
    <row r="82" s="94" customFormat="1" ht="14.5" customHeight="1"/>
    <row r="83" s="94" customFormat="1" ht="14.5" customHeight="1"/>
    <row r="84" s="94" customFormat="1" ht="14.5" customHeight="1"/>
    <row r="85" s="94" customFormat="1" ht="14.5" customHeight="1"/>
    <row r="86" s="94" customFormat="1" ht="14.5" customHeight="1"/>
    <row r="87" s="94" customFormat="1" ht="14.5" customHeight="1"/>
    <row r="88" s="94" customFormat="1" ht="14.5" customHeight="1"/>
    <row r="89" s="94" customFormat="1" ht="14.5" customHeight="1"/>
    <row r="90" s="94" customFormat="1" ht="14.5" customHeight="1"/>
    <row r="91" s="94" customFormat="1" ht="14.5" customHeight="1"/>
    <row r="92" s="94" customFormat="1" ht="14.5" customHeight="1"/>
    <row r="93" s="94" customFormat="1" ht="14.5" customHeight="1"/>
    <row r="94" s="94" customFormat="1" ht="14.5" customHeight="1"/>
    <row r="95" s="94" customFormat="1" ht="14.5" customHeight="1"/>
    <row r="96" s="94" customFormat="1" ht="14.5" customHeight="1"/>
    <row r="97" s="94" customFormat="1" ht="14.5" customHeight="1"/>
    <row r="98" s="94" customFormat="1" ht="14.5" customHeight="1"/>
    <row r="99" s="94" customFormat="1" ht="14.5" customHeight="1"/>
    <row r="100" s="94" customFormat="1" ht="14.5" customHeight="1"/>
    <row r="101" s="94" customFormat="1" ht="14.5" customHeight="1"/>
    <row r="102" s="94" customFormat="1" ht="14.5" customHeight="1"/>
    <row r="103" s="94" customFormat="1" ht="14.5" customHeight="1"/>
    <row r="104" s="94" customFormat="1" ht="14.5" customHeight="1"/>
    <row r="105" s="94" customFormat="1" ht="14.5" customHeight="1"/>
    <row r="106" s="94" customFormat="1" ht="14.5" customHeight="1"/>
    <row r="107" s="94" customFormat="1" ht="14.5" customHeight="1"/>
    <row r="108" s="94" customFormat="1" ht="14.5" customHeight="1"/>
    <row r="109" s="94" customFormat="1" ht="14.5" customHeight="1"/>
    <row r="110" s="94" customFormat="1" ht="14.5" customHeight="1"/>
    <row r="111" s="94" customFormat="1" ht="14.5" customHeight="1"/>
    <row r="112" s="94" customFormat="1" ht="14.5" customHeight="1"/>
    <row r="113" s="94" customFormat="1" ht="14.5" customHeight="1"/>
    <row r="114" s="94" customFormat="1" ht="14.5" customHeight="1"/>
    <row r="115" s="94" customFormat="1" ht="14.5" customHeight="1"/>
    <row r="116" s="94" customFormat="1" ht="14.5" customHeight="1"/>
    <row r="117" s="94" customFormat="1" ht="14.5" customHeight="1"/>
    <row r="118" s="94" customFormat="1" ht="14.5" customHeight="1"/>
    <row r="119" s="94" customFormat="1" ht="14.5" customHeight="1"/>
    <row r="120" s="94" customFormat="1" ht="14.5" customHeight="1"/>
    <row r="121" s="94" customFormat="1" ht="14.5" customHeight="1"/>
    <row r="122" s="94" customFormat="1" ht="14.5" customHeight="1"/>
    <row r="123" s="94" customFormat="1" ht="14.5" customHeight="1"/>
    <row r="124" s="94" customFormat="1" ht="14.5" customHeight="1"/>
    <row r="125" s="94" customFormat="1" ht="14.5" customHeight="1"/>
    <row r="126" s="94" customFormat="1" ht="14.5" customHeight="1"/>
    <row r="127" s="94" customFormat="1" ht="14.5" customHeight="1"/>
    <row r="128" s="94" customFormat="1" ht="14.5" customHeight="1"/>
    <row r="129" s="94" customFormat="1" ht="14.5" customHeight="1"/>
    <row r="130" s="94" customFormat="1" ht="14.5" customHeight="1"/>
    <row r="131" s="94" customFormat="1" ht="14.5" customHeight="1"/>
    <row r="132" s="94" customFormat="1" ht="14.5" customHeight="1"/>
  </sheetData>
  <mergeCells count="14">
    <mergeCell ref="A53:I54"/>
    <mergeCell ref="A52:I52"/>
    <mergeCell ref="B45:I45"/>
    <mergeCell ref="A5:A6"/>
    <mergeCell ref="B5:B6"/>
    <mergeCell ref="C5:I5"/>
    <mergeCell ref="B7:I7"/>
    <mergeCell ref="B8:I8"/>
    <mergeCell ref="B15:I15"/>
    <mergeCell ref="B22:I22"/>
    <mergeCell ref="B23:I23"/>
    <mergeCell ref="B30:I30"/>
    <mergeCell ref="B37:I37"/>
    <mergeCell ref="B38:I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workbookViewId="0">
      <selection activeCell="M6" sqref="M6"/>
    </sheetView>
  </sheetViews>
  <sheetFormatPr baseColWidth="10" defaultColWidth="10.81640625" defaultRowHeight="12.5"/>
  <cols>
    <col min="1" max="1" width="24" style="108" customWidth="1"/>
    <col min="2" max="9" width="12" style="108" customWidth="1"/>
    <col min="10" max="16384" width="10.81640625" style="108"/>
  </cols>
  <sheetData>
    <row r="1" spans="1:9" s="102" customFormat="1" ht="20.149999999999999" customHeight="1">
      <c r="A1" s="91" t="s">
        <v>0</v>
      </c>
    </row>
    <row r="2" spans="1:9">
      <c r="A2" s="107"/>
    </row>
    <row r="3" spans="1:9" s="94" customFormat="1" ht="14.5" customHeight="1">
      <c r="A3" s="95" t="s">
        <v>116</v>
      </c>
    </row>
    <row r="4" spans="1:9" s="94" customFormat="1" ht="14.5" customHeight="1" thickBot="1"/>
    <row r="5" spans="1:9" s="103" customFormat="1" ht="14.5" customHeight="1" thickBot="1">
      <c r="A5" s="305" t="s">
        <v>58</v>
      </c>
      <c r="B5" s="305" t="s">
        <v>20</v>
      </c>
      <c r="C5" s="305" t="s">
        <v>50</v>
      </c>
      <c r="D5" s="305"/>
      <c r="E5" s="305"/>
      <c r="F5" s="305"/>
      <c r="G5" s="305"/>
      <c r="H5" s="305"/>
      <c r="I5" s="305"/>
    </row>
    <row r="6" spans="1:9" s="103" customFormat="1" ht="29.15" customHeight="1" thickBot="1">
      <c r="A6" s="305"/>
      <c r="B6" s="305"/>
      <c r="C6" s="73" t="s">
        <v>21</v>
      </c>
      <c r="D6" s="73" t="s">
        <v>60</v>
      </c>
      <c r="E6" s="136" t="s">
        <v>124</v>
      </c>
      <c r="F6" s="136" t="s">
        <v>54</v>
      </c>
      <c r="G6" s="136" t="s">
        <v>119</v>
      </c>
      <c r="H6" s="73" t="s">
        <v>55</v>
      </c>
      <c r="I6" s="73" t="s">
        <v>22</v>
      </c>
    </row>
    <row r="7" spans="1:9" s="94" customFormat="1" ht="14.5" customHeight="1">
      <c r="A7" s="53"/>
      <c r="B7" s="306">
        <v>2011</v>
      </c>
      <c r="C7" s="306"/>
      <c r="D7" s="306"/>
      <c r="E7" s="306"/>
      <c r="F7" s="306"/>
      <c r="G7" s="306"/>
      <c r="H7" s="306"/>
      <c r="I7" s="307"/>
    </row>
    <row r="8" spans="1:9" s="94" customFormat="1" ht="14.5" customHeight="1" thickBot="1">
      <c r="A8" s="54"/>
      <c r="B8" s="308" t="s">
        <v>1</v>
      </c>
      <c r="C8" s="308"/>
      <c r="D8" s="308"/>
      <c r="E8" s="308"/>
      <c r="F8" s="308"/>
      <c r="G8" s="308"/>
      <c r="H8" s="308"/>
      <c r="I8" s="309"/>
    </row>
    <row r="9" spans="1:9" s="94" customFormat="1" ht="14.5" customHeight="1" thickBot="1">
      <c r="A9" s="99" t="s">
        <v>20</v>
      </c>
      <c r="B9" s="27">
        <f>SUM(B10:B14)</f>
        <v>99087</v>
      </c>
      <c r="C9" s="27">
        <f t="shared" ref="C9:I9" si="0">SUM(C10:C14)</f>
        <v>37035</v>
      </c>
      <c r="D9" s="27">
        <f t="shared" si="0"/>
        <v>10080</v>
      </c>
      <c r="E9" s="27">
        <f t="shared" si="0"/>
        <v>2132</v>
      </c>
      <c r="F9" s="27">
        <f t="shared" si="0"/>
        <v>7681</v>
      </c>
      <c r="G9" s="27">
        <f t="shared" si="0"/>
        <v>20292</v>
      </c>
      <c r="H9" s="27">
        <f t="shared" si="0"/>
        <v>3867</v>
      </c>
      <c r="I9" s="27">
        <f t="shared" si="0"/>
        <v>18000</v>
      </c>
    </row>
    <row r="10" spans="1:9" s="94" customFormat="1" ht="14.5" customHeight="1" thickBot="1">
      <c r="A10" s="100" t="s">
        <v>56</v>
      </c>
      <c r="B10" s="26">
        <f>C10+D10+E10+F10+G10+H10+I10</f>
        <v>29225</v>
      </c>
      <c r="C10" s="26">
        <v>9415</v>
      </c>
      <c r="D10" s="26">
        <v>2914</v>
      </c>
      <c r="E10" s="26">
        <v>725</v>
      </c>
      <c r="F10" s="26">
        <v>2170</v>
      </c>
      <c r="G10" s="26">
        <v>7118</v>
      </c>
      <c r="H10" s="26">
        <v>1217</v>
      </c>
      <c r="I10" s="26">
        <v>5666</v>
      </c>
    </row>
    <row r="11" spans="1:9" s="94" customFormat="1" ht="14.5" customHeight="1" thickBot="1">
      <c r="A11" s="101" t="s">
        <v>65</v>
      </c>
      <c r="B11" s="27">
        <f t="shared" ref="B11:B14" si="1">C11+D11+E11+F11+G11+H11+I11</f>
        <v>21377</v>
      </c>
      <c r="C11" s="27">
        <v>6986</v>
      </c>
      <c r="D11" s="27">
        <v>2236</v>
      </c>
      <c r="E11" s="27">
        <v>362</v>
      </c>
      <c r="F11" s="27">
        <v>2155</v>
      </c>
      <c r="G11" s="27">
        <v>4817</v>
      </c>
      <c r="H11" s="27">
        <v>1008</v>
      </c>
      <c r="I11" s="27">
        <v>3813</v>
      </c>
    </row>
    <row r="12" spans="1:9" s="94" customFormat="1" ht="14.5" customHeight="1" thickBot="1">
      <c r="A12" s="100" t="s">
        <v>57</v>
      </c>
      <c r="B12" s="26">
        <f t="shared" si="1"/>
        <v>12430</v>
      </c>
      <c r="C12" s="26">
        <v>6342</v>
      </c>
      <c r="D12" s="26">
        <v>940</v>
      </c>
      <c r="E12" s="26">
        <v>140</v>
      </c>
      <c r="F12" s="26">
        <v>901</v>
      </c>
      <c r="G12" s="26">
        <v>1728</v>
      </c>
      <c r="H12" s="26">
        <v>341</v>
      </c>
      <c r="I12" s="26">
        <v>2038</v>
      </c>
    </row>
    <row r="13" spans="1:9" s="94" customFormat="1" ht="14.5" customHeight="1" thickBot="1">
      <c r="A13" s="101" t="s">
        <v>83</v>
      </c>
      <c r="B13" s="27">
        <f t="shared" si="1"/>
        <v>33502</v>
      </c>
      <c r="C13" s="27">
        <v>13664</v>
      </c>
      <c r="D13" s="27">
        <v>3682</v>
      </c>
      <c r="E13" s="27">
        <v>830</v>
      </c>
      <c r="F13" s="27">
        <v>2300</v>
      </c>
      <c r="G13" s="27">
        <v>6074</v>
      </c>
      <c r="H13" s="27">
        <v>1224</v>
      </c>
      <c r="I13" s="27">
        <v>5728</v>
      </c>
    </row>
    <row r="14" spans="1:9" s="94" customFormat="1" ht="14.5" customHeight="1" thickBot="1">
      <c r="A14" s="100" t="s">
        <v>84</v>
      </c>
      <c r="B14" s="26">
        <f t="shared" si="1"/>
        <v>2553</v>
      </c>
      <c r="C14" s="26">
        <v>628</v>
      </c>
      <c r="D14" s="26">
        <v>308</v>
      </c>
      <c r="E14" s="26">
        <v>75</v>
      </c>
      <c r="F14" s="26">
        <v>155</v>
      </c>
      <c r="G14" s="26">
        <v>555</v>
      </c>
      <c r="H14" s="26">
        <v>77</v>
      </c>
      <c r="I14" s="26">
        <v>755</v>
      </c>
    </row>
    <row r="15" spans="1:9" s="94" customFormat="1" ht="14.5" customHeight="1" thickBot="1">
      <c r="A15" s="55"/>
      <c r="B15" s="310" t="s">
        <v>69</v>
      </c>
      <c r="C15" s="310"/>
      <c r="D15" s="310"/>
      <c r="E15" s="310"/>
      <c r="F15" s="310"/>
      <c r="G15" s="310"/>
      <c r="H15" s="310"/>
      <c r="I15" s="311"/>
    </row>
    <row r="16" spans="1:9" s="94" customFormat="1" ht="14.5" customHeight="1" thickBot="1">
      <c r="A16" s="99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4" customFormat="1" ht="14.5" customHeight="1" thickBot="1">
      <c r="A17" s="100" t="s">
        <v>56</v>
      </c>
      <c r="B17" s="52">
        <f t="shared" ref="B17:I21" si="3">B10*100/B$9</f>
        <v>29.494282801982095</v>
      </c>
      <c r="C17" s="52">
        <f>C10*100/C$9</f>
        <v>25.421898204401241</v>
      </c>
      <c r="D17" s="52">
        <f t="shared" si="3"/>
        <v>28.908730158730158</v>
      </c>
      <c r="E17" s="52">
        <f t="shared" si="3"/>
        <v>34.005628517823638</v>
      </c>
      <c r="F17" s="52">
        <f t="shared" si="3"/>
        <v>28.251529748730633</v>
      </c>
      <c r="G17" s="52">
        <f t="shared" si="3"/>
        <v>35.077863197319139</v>
      </c>
      <c r="H17" s="52">
        <f t="shared" si="3"/>
        <v>31.471424877165763</v>
      </c>
      <c r="I17" s="52">
        <f t="shared" si="3"/>
        <v>31.477777777777778</v>
      </c>
    </row>
    <row r="18" spans="1:9" s="94" customFormat="1" ht="14.5" customHeight="1" thickBot="1">
      <c r="A18" s="101" t="s">
        <v>65</v>
      </c>
      <c r="B18" s="51">
        <f t="shared" si="3"/>
        <v>21.573970349289009</v>
      </c>
      <c r="C18" s="51">
        <f t="shared" si="3"/>
        <v>18.863237478061293</v>
      </c>
      <c r="D18" s="51">
        <f t="shared" si="3"/>
        <v>22.182539682539684</v>
      </c>
      <c r="E18" s="51">
        <f t="shared" si="3"/>
        <v>16.97936210131332</v>
      </c>
      <c r="F18" s="51">
        <f t="shared" si="3"/>
        <v>28.056242676734801</v>
      </c>
      <c r="G18" s="51">
        <f t="shared" si="3"/>
        <v>23.738419081411394</v>
      </c>
      <c r="H18" s="51">
        <f t="shared" si="3"/>
        <v>26.066718386346004</v>
      </c>
      <c r="I18" s="51">
        <f t="shared" si="3"/>
        <v>21.183333333333334</v>
      </c>
    </row>
    <row r="19" spans="1:9" s="94" customFormat="1" ht="14.5" customHeight="1" thickBot="1">
      <c r="A19" s="100" t="s">
        <v>57</v>
      </c>
      <c r="B19" s="52">
        <f t="shared" si="3"/>
        <v>12.5445315732639</v>
      </c>
      <c r="C19" s="52">
        <f t="shared" si="3"/>
        <v>17.124341838801133</v>
      </c>
      <c r="D19" s="52">
        <f t="shared" si="3"/>
        <v>9.325396825396826</v>
      </c>
      <c r="E19" s="52">
        <f t="shared" si="3"/>
        <v>6.5666041275797378</v>
      </c>
      <c r="F19" s="52">
        <f t="shared" si="3"/>
        <v>11.730243457883088</v>
      </c>
      <c r="G19" s="52">
        <f t="shared" si="3"/>
        <v>8.5156712004730934</v>
      </c>
      <c r="H19" s="52">
        <f t="shared" si="3"/>
        <v>8.8182053271269716</v>
      </c>
      <c r="I19" s="52">
        <f t="shared" si="3"/>
        <v>11.322222222222223</v>
      </c>
    </row>
    <row r="20" spans="1:9" s="94" customFormat="1" ht="14.5" customHeight="1" thickBot="1">
      <c r="A20" s="101" t="s">
        <v>83</v>
      </c>
      <c r="B20" s="51">
        <f t="shared" si="3"/>
        <v>33.810691614439833</v>
      </c>
      <c r="C20" s="51">
        <f t="shared" si="3"/>
        <v>36.894829215606862</v>
      </c>
      <c r="D20" s="51">
        <f t="shared" si="3"/>
        <v>36.527777777777779</v>
      </c>
      <c r="E20" s="51">
        <f t="shared" si="3"/>
        <v>38.930581613508444</v>
      </c>
      <c r="F20" s="51">
        <f t="shared" si="3"/>
        <v>29.944017706027861</v>
      </c>
      <c r="G20" s="51">
        <f t="shared" si="3"/>
        <v>29.932978513699979</v>
      </c>
      <c r="H20" s="51">
        <f t="shared" si="3"/>
        <v>31.652443754848719</v>
      </c>
      <c r="I20" s="51">
        <f t="shared" si="3"/>
        <v>31.822222222222223</v>
      </c>
    </row>
    <row r="21" spans="1:9" s="94" customFormat="1" ht="14.5" customHeight="1" thickBot="1">
      <c r="A21" s="100" t="s">
        <v>84</v>
      </c>
      <c r="B21" s="52">
        <f t="shared" si="3"/>
        <v>2.5765236610251598</v>
      </c>
      <c r="C21" s="52">
        <f t="shared" si="3"/>
        <v>1.6956932631294721</v>
      </c>
      <c r="D21" s="52">
        <f t="shared" si="3"/>
        <v>3.0555555555555554</v>
      </c>
      <c r="E21" s="52">
        <f t="shared" si="3"/>
        <v>3.5178236397748592</v>
      </c>
      <c r="F21" s="52">
        <f t="shared" si="3"/>
        <v>2.0179664106236168</v>
      </c>
      <c r="G21" s="52">
        <f t="shared" si="3"/>
        <v>2.7350680070963929</v>
      </c>
      <c r="H21" s="52">
        <f t="shared" si="3"/>
        <v>1.9912076545125421</v>
      </c>
      <c r="I21" s="52">
        <f t="shared" si="3"/>
        <v>4.1944444444444446</v>
      </c>
    </row>
    <row r="22" spans="1:9" s="94" customFormat="1" ht="14.5" customHeight="1">
      <c r="A22" s="53"/>
      <c r="B22" s="306">
        <v>2015</v>
      </c>
      <c r="C22" s="306"/>
      <c r="D22" s="306"/>
      <c r="E22" s="306"/>
      <c r="F22" s="306"/>
      <c r="G22" s="306"/>
      <c r="H22" s="306"/>
      <c r="I22" s="307"/>
    </row>
    <row r="23" spans="1:9" s="94" customFormat="1" ht="14.5" customHeight="1" thickBot="1">
      <c r="A23" s="54"/>
      <c r="B23" s="308" t="s">
        <v>1</v>
      </c>
      <c r="C23" s="308"/>
      <c r="D23" s="308"/>
      <c r="E23" s="308"/>
      <c r="F23" s="308"/>
      <c r="G23" s="308"/>
      <c r="H23" s="308"/>
      <c r="I23" s="309"/>
    </row>
    <row r="24" spans="1:9" s="94" customFormat="1" ht="14.5" customHeight="1" thickBot="1">
      <c r="A24" s="99" t="s">
        <v>20</v>
      </c>
      <c r="B24" s="27">
        <f t="shared" ref="B24" si="4">SUM(B25:B29)</f>
        <v>117433</v>
      </c>
      <c r="C24" s="27">
        <f t="shared" ref="C24:I24" si="5">SUM(C25:C29)</f>
        <v>42595</v>
      </c>
      <c r="D24" s="27">
        <f t="shared" si="5"/>
        <v>12000</v>
      </c>
      <c r="E24" s="27">
        <f t="shared" si="5"/>
        <v>2491</v>
      </c>
      <c r="F24" s="27">
        <f t="shared" si="5"/>
        <v>8784</v>
      </c>
      <c r="G24" s="27">
        <f t="shared" si="5"/>
        <v>23296</v>
      </c>
      <c r="H24" s="27">
        <f t="shared" si="5"/>
        <v>4636</v>
      </c>
      <c r="I24" s="27">
        <f t="shared" si="5"/>
        <v>23631</v>
      </c>
    </row>
    <row r="25" spans="1:9" s="94" customFormat="1" ht="14.5" customHeight="1" thickBot="1">
      <c r="A25" s="100" t="s">
        <v>56</v>
      </c>
      <c r="B25" s="26">
        <f>C25+D25+E25+F25+G25+H25+I25</f>
        <v>33982</v>
      </c>
      <c r="C25" s="26">
        <v>10511</v>
      </c>
      <c r="D25" s="26">
        <v>3437</v>
      </c>
      <c r="E25" s="26">
        <v>835</v>
      </c>
      <c r="F25" s="26">
        <v>2748</v>
      </c>
      <c r="G25" s="26">
        <v>7733</v>
      </c>
      <c r="H25" s="26">
        <v>1387</v>
      </c>
      <c r="I25" s="26">
        <v>7331</v>
      </c>
    </row>
    <row r="26" spans="1:9" s="94" customFormat="1" ht="14.5" customHeight="1" thickBot="1">
      <c r="A26" s="101" t="s">
        <v>65</v>
      </c>
      <c r="B26" s="27">
        <f t="shared" ref="B26:B29" si="6">C26+D26+E26+F26+G26+H26+I26</f>
        <v>29047</v>
      </c>
      <c r="C26" s="27">
        <v>9244</v>
      </c>
      <c r="D26" s="27">
        <v>2934</v>
      </c>
      <c r="E26" s="27">
        <v>470</v>
      </c>
      <c r="F26" s="27">
        <v>2633</v>
      </c>
      <c r="G26" s="27">
        <v>6688</v>
      </c>
      <c r="H26" s="27">
        <v>1439</v>
      </c>
      <c r="I26" s="27">
        <v>5639</v>
      </c>
    </row>
    <row r="27" spans="1:9" s="94" customFormat="1" ht="14.5" customHeight="1" thickBot="1">
      <c r="A27" s="100" t="s">
        <v>57</v>
      </c>
      <c r="B27" s="26">
        <f t="shared" si="6"/>
        <v>14570</v>
      </c>
      <c r="C27" s="26">
        <v>7794</v>
      </c>
      <c r="D27" s="26">
        <v>1090</v>
      </c>
      <c r="E27" s="26">
        <v>179</v>
      </c>
      <c r="F27" s="26">
        <v>869</v>
      </c>
      <c r="G27" s="26">
        <v>1866</v>
      </c>
      <c r="H27" s="26">
        <v>431</v>
      </c>
      <c r="I27" s="26">
        <v>2341</v>
      </c>
    </row>
    <row r="28" spans="1:9" s="94" customFormat="1" ht="14.5" customHeight="1" thickBot="1">
      <c r="A28" s="101" t="s">
        <v>83</v>
      </c>
      <c r="B28" s="27">
        <f t="shared" si="6"/>
        <v>36615</v>
      </c>
      <c r="C28" s="27">
        <v>14249</v>
      </c>
      <c r="D28" s="27">
        <v>4191</v>
      </c>
      <c r="E28" s="27">
        <v>933</v>
      </c>
      <c r="F28" s="27">
        <v>2335</v>
      </c>
      <c r="G28" s="27">
        <v>6306</v>
      </c>
      <c r="H28" s="27">
        <v>1303</v>
      </c>
      <c r="I28" s="27">
        <v>7298</v>
      </c>
    </row>
    <row r="29" spans="1:9" s="94" customFormat="1" ht="14.5" customHeight="1" thickBot="1">
      <c r="A29" s="100" t="s">
        <v>84</v>
      </c>
      <c r="B29" s="26">
        <f t="shared" si="6"/>
        <v>3219</v>
      </c>
      <c r="C29" s="26">
        <v>797</v>
      </c>
      <c r="D29" s="26">
        <v>348</v>
      </c>
      <c r="E29" s="26">
        <v>74</v>
      </c>
      <c r="F29" s="26">
        <v>199</v>
      </c>
      <c r="G29" s="26">
        <v>703</v>
      </c>
      <c r="H29" s="26">
        <v>76</v>
      </c>
      <c r="I29" s="26">
        <v>1022</v>
      </c>
    </row>
    <row r="30" spans="1:9" s="94" customFormat="1" ht="14.5" customHeight="1" thickBot="1">
      <c r="A30" s="55"/>
      <c r="B30" s="310" t="s">
        <v>69</v>
      </c>
      <c r="C30" s="310"/>
      <c r="D30" s="310"/>
      <c r="E30" s="310"/>
      <c r="F30" s="310"/>
      <c r="G30" s="310"/>
      <c r="H30" s="310"/>
      <c r="I30" s="311"/>
    </row>
    <row r="31" spans="1:9" s="94" customFormat="1" ht="14.5" customHeight="1" thickBot="1">
      <c r="A31" s="99" t="s">
        <v>20</v>
      </c>
      <c r="B31" s="85">
        <f>B24*100/B$24</f>
        <v>100</v>
      </c>
      <c r="C31" s="85">
        <f t="shared" ref="C31:I31" si="7">C24*100/C$24</f>
        <v>100</v>
      </c>
      <c r="D31" s="85">
        <f t="shared" si="7"/>
        <v>100</v>
      </c>
      <c r="E31" s="85">
        <f t="shared" si="7"/>
        <v>100</v>
      </c>
      <c r="F31" s="85">
        <f t="shared" si="7"/>
        <v>100</v>
      </c>
      <c r="G31" s="85">
        <f t="shared" si="7"/>
        <v>100</v>
      </c>
      <c r="H31" s="85">
        <f t="shared" si="7"/>
        <v>100</v>
      </c>
      <c r="I31" s="85">
        <f t="shared" si="7"/>
        <v>100</v>
      </c>
    </row>
    <row r="32" spans="1:9" s="94" customFormat="1" ht="14.5" customHeight="1" thickBot="1">
      <c r="A32" s="100" t="s">
        <v>56</v>
      </c>
      <c r="B32" s="52">
        <f t="shared" ref="B32:I36" si="8">B25*100/B$24</f>
        <v>28.9373515110744</v>
      </c>
      <c r="C32" s="52">
        <f t="shared" si="8"/>
        <v>24.676605235356263</v>
      </c>
      <c r="D32" s="52">
        <f t="shared" si="8"/>
        <v>28.641666666666666</v>
      </c>
      <c r="E32" s="52">
        <f t="shared" si="8"/>
        <v>33.520674427940584</v>
      </c>
      <c r="F32" s="52">
        <f t="shared" si="8"/>
        <v>31.284153005464482</v>
      </c>
      <c r="G32" s="52">
        <f t="shared" si="8"/>
        <v>33.194539835164832</v>
      </c>
      <c r="H32" s="52">
        <f t="shared" si="8"/>
        <v>29.918032786885245</v>
      </c>
      <c r="I32" s="52">
        <f t="shared" si="8"/>
        <v>31.022809022047312</v>
      </c>
    </row>
    <row r="33" spans="1:9" s="94" customFormat="1" ht="14.5" customHeight="1" thickBot="1">
      <c r="A33" s="101" t="s">
        <v>65</v>
      </c>
      <c r="B33" s="51">
        <f t="shared" si="8"/>
        <v>24.734955251079338</v>
      </c>
      <c r="C33" s="51">
        <f t="shared" si="8"/>
        <v>21.702077708651249</v>
      </c>
      <c r="D33" s="51">
        <f t="shared" si="8"/>
        <v>24.45</v>
      </c>
      <c r="E33" s="51">
        <f t="shared" si="8"/>
        <v>18.867924528301888</v>
      </c>
      <c r="F33" s="51">
        <f t="shared" si="8"/>
        <v>29.97495446265938</v>
      </c>
      <c r="G33" s="51">
        <f t="shared" si="8"/>
        <v>28.708791208791208</v>
      </c>
      <c r="H33" s="51">
        <f t="shared" si="8"/>
        <v>31.039689387402934</v>
      </c>
      <c r="I33" s="51">
        <f t="shared" si="8"/>
        <v>23.862722694765349</v>
      </c>
    </row>
    <row r="34" spans="1:9" s="94" customFormat="1" ht="14.5" customHeight="1" thickBot="1">
      <c r="A34" s="100" t="s">
        <v>57</v>
      </c>
      <c r="B34" s="52">
        <f t="shared" si="8"/>
        <v>12.40707467236637</v>
      </c>
      <c r="C34" s="52">
        <f t="shared" si="8"/>
        <v>18.297922291348751</v>
      </c>
      <c r="D34" s="52">
        <f t="shared" si="8"/>
        <v>9.0833333333333339</v>
      </c>
      <c r="E34" s="52">
        <f t="shared" si="8"/>
        <v>7.18586912886391</v>
      </c>
      <c r="F34" s="52">
        <f t="shared" si="8"/>
        <v>9.8929872495446265</v>
      </c>
      <c r="G34" s="52">
        <f t="shared" si="8"/>
        <v>8.009958791208792</v>
      </c>
      <c r="H34" s="52">
        <f t="shared" si="8"/>
        <v>9.2968075927523728</v>
      </c>
      <c r="I34" s="52">
        <f t="shared" si="8"/>
        <v>9.9064787778765186</v>
      </c>
    </row>
    <row r="35" spans="1:9" s="94" customFormat="1" ht="14.5" customHeight="1" thickBot="1">
      <c r="A35" s="101" t="s">
        <v>83</v>
      </c>
      <c r="B35" s="51">
        <f t="shared" si="8"/>
        <v>31.179481065799223</v>
      </c>
      <c r="C35" s="51">
        <f t="shared" si="8"/>
        <v>33.452283131822981</v>
      </c>
      <c r="D35" s="51">
        <f t="shared" si="8"/>
        <v>34.924999999999997</v>
      </c>
      <c r="E35" s="51">
        <f t="shared" si="8"/>
        <v>37.454837414692896</v>
      </c>
      <c r="F35" s="51">
        <f t="shared" si="8"/>
        <v>26.582422586520948</v>
      </c>
      <c r="G35" s="51">
        <f t="shared" si="8"/>
        <v>27.069024725274726</v>
      </c>
      <c r="H35" s="51">
        <f t="shared" si="8"/>
        <v>28.106125970664365</v>
      </c>
      <c r="I35" s="51">
        <f t="shared" si="8"/>
        <v>30.883161948288265</v>
      </c>
    </row>
    <row r="36" spans="1:9" s="94" customFormat="1" ht="14.5" customHeight="1" thickBot="1">
      <c r="A36" s="100" t="s">
        <v>84</v>
      </c>
      <c r="B36" s="52">
        <f t="shared" si="8"/>
        <v>2.741137499680669</v>
      </c>
      <c r="C36" s="52">
        <f t="shared" si="8"/>
        <v>1.8711116328207535</v>
      </c>
      <c r="D36" s="52">
        <f t="shared" si="8"/>
        <v>2.9</v>
      </c>
      <c r="E36" s="52">
        <f t="shared" si="8"/>
        <v>2.9706945002007226</v>
      </c>
      <c r="F36" s="52">
        <f t="shared" si="8"/>
        <v>2.2654826958105647</v>
      </c>
      <c r="G36" s="52">
        <f t="shared" si="8"/>
        <v>3.0176854395604398</v>
      </c>
      <c r="H36" s="52">
        <f t="shared" si="8"/>
        <v>1.639344262295082</v>
      </c>
      <c r="I36" s="52">
        <f t="shared" si="8"/>
        <v>4.3248275570225552</v>
      </c>
    </row>
    <row r="37" spans="1:9" s="94" customFormat="1" ht="14.5" customHeight="1">
      <c r="A37" s="53"/>
      <c r="B37" s="306" t="s">
        <v>67</v>
      </c>
      <c r="C37" s="306"/>
      <c r="D37" s="306"/>
      <c r="E37" s="306"/>
      <c r="F37" s="306"/>
      <c r="G37" s="306"/>
      <c r="H37" s="306"/>
      <c r="I37" s="307"/>
    </row>
    <row r="38" spans="1:9" s="94" customFormat="1" ht="14.5" customHeight="1" thickBot="1">
      <c r="A38" s="54"/>
      <c r="B38" s="308" t="s">
        <v>1</v>
      </c>
      <c r="C38" s="308"/>
      <c r="D38" s="308"/>
      <c r="E38" s="308"/>
      <c r="F38" s="308"/>
      <c r="G38" s="308"/>
      <c r="H38" s="308"/>
      <c r="I38" s="309"/>
    </row>
    <row r="39" spans="1:9" s="94" customFormat="1" ht="14.5" customHeight="1" thickBot="1">
      <c r="A39" s="99" t="s">
        <v>20</v>
      </c>
      <c r="B39" s="58">
        <f>B24-B9</f>
        <v>18346</v>
      </c>
      <c r="C39" s="58">
        <f t="shared" ref="C39:I39" si="9">C24-C9</f>
        <v>5560</v>
      </c>
      <c r="D39" s="58">
        <f t="shared" si="9"/>
        <v>1920</v>
      </c>
      <c r="E39" s="58">
        <f t="shared" si="9"/>
        <v>359</v>
      </c>
      <c r="F39" s="58">
        <f t="shared" si="9"/>
        <v>1103</v>
      </c>
      <c r="G39" s="58">
        <f t="shared" si="9"/>
        <v>3004</v>
      </c>
      <c r="H39" s="58">
        <f t="shared" si="9"/>
        <v>769</v>
      </c>
      <c r="I39" s="58">
        <f t="shared" si="9"/>
        <v>5631</v>
      </c>
    </row>
    <row r="40" spans="1:9" s="94" customFormat="1" ht="14.5" customHeight="1" thickBot="1">
      <c r="A40" s="100" t="s">
        <v>56</v>
      </c>
      <c r="B40" s="59">
        <f t="shared" ref="B40:I44" si="10">B25-B10</f>
        <v>4757</v>
      </c>
      <c r="C40" s="59">
        <f t="shared" si="10"/>
        <v>1096</v>
      </c>
      <c r="D40" s="59">
        <f t="shared" si="10"/>
        <v>523</v>
      </c>
      <c r="E40" s="59">
        <f t="shared" si="10"/>
        <v>110</v>
      </c>
      <c r="F40" s="59">
        <f t="shared" si="10"/>
        <v>578</v>
      </c>
      <c r="G40" s="59">
        <f t="shared" si="10"/>
        <v>615</v>
      </c>
      <c r="H40" s="59">
        <f t="shared" si="10"/>
        <v>170</v>
      </c>
      <c r="I40" s="59">
        <f t="shared" si="10"/>
        <v>1665</v>
      </c>
    </row>
    <row r="41" spans="1:9" s="94" customFormat="1" ht="14.5" customHeight="1" thickBot="1">
      <c r="A41" s="101" t="s">
        <v>65</v>
      </c>
      <c r="B41" s="58">
        <f t="shared" si="10"/>
        <v>7670</v>
      </c>
      <c r="C41" s="58">
        <f t="shared" si="10"/>
        <v>2258</v>
      </c>
      <c r="D41" s="58">
        <f t="shared" si="10"/>
        <v>698</v>
      </c>
      <c r="E41" s="58">
        <f t="shared" si="10"/>
        <v>108</v>
      </c>
      <c r="F41" s="58">
        <f t="shared" si="10"/>
        <v>478</v>
      </c>
      <c r="G41" s="58">
        <f t="shared" si="10"/>
        <v>1871</v>
      </c>
      <c r="H41" s="58">
        <f t="shared" si="10"/>
        <v>431</v>
      </c>
      <c r="I41" s="58">
        <f t="shared" si="10"/>
        <v>1826</v>
      </c>
    </row>
    <row r="42" spans="1:9" s="94" customFormat="1" ht="14.5" customHeight="1" thickBot="1">
      <c r="A42" s="100" t="s">
        <v>57</v>
      </c>
      <c r="B42" s="59">
        <f t="shared" si="10"/>
        <v>2140</v>
      </c>
      <c r="C42" s="59">
        <f t="shared" si="10"/>
        <v>1452</v>
      </c>
      <c r="D42" s="59">
        <f t="shared" si="10"/>
        <v>150</v>
      </c>
      <c r="E42" s="59">
        <f t="shared" si="10"/>
        <v>39</v>
      </c>
      <c r="F42" s="59">
        <f t="shared" si="10"/>
        <v>-32</v>
      </c>
      <c r="G42" s="59">
        <f t="shared" si="10"/>
        <v>138</v>
      </c>
      <c r="H42" s="59">
        <f t="shared" si="10"/>
        <v>90</v>
      </c>
      <c r="I42" s="59">
        <f t="shared" si="10"/>
        <v>303</v>
      </c>
    </row>
    <row r="43" spans="1:9" s="94" customFormat="1" ht="14.5" customHeight="1" thickBot="1">
      <c r="A43" s="101" t="s">
        <v>83</v>
      </c>
      <c r="B43" s="58">
        <f t="shared" si="10"/>
        <v>3113</v>
      </c>
      <c r="C43" s="58">
        <f t="shared" si="10"/>
        <v>585</v>
      </c>
      <c r="D43" s="58">
        <f t="shared" si="10"/>
        <v>509</v>
      </c>
      <c r="E43" s="58">
        <f t="shared" si="10"/>
        <v>103</v>
      </c>
      <c r="F43" s="58">
        <f t="shared" si="10"/>
        <v>35</v>
      </c>
      <c r="G43" s="58">
        <f t="shared" si="10"/>
        <v>232</v>
      </c>
      <c r="H43" s="58">
        <f t="shared" si="10"/>
        <v>79</v>
      </c>
      <c r="I43" s="58">
        <f t="shared" si="10"/>
        <v>1570</v>
      </c>
    </row>
    <row r="44" spans="1:9" s="94" customFormat="1" ht="14.5" customHeight="1" thickBot="1">
      <c r="A44" s="100" t="s">
        <v>84</v>
      </c>
      <c r="B44" s="59">
        <f t="shared" si="10"/>
        <v>666</v>
      </c>
      <c r="C44" s="59">
        <f t="shared" si="10"/>
        <v>169</v>
      </c>
      <c r="D44" s="59">
        <f t="shared" si="10"/>
        <v>40</v>
      </c>
      <c r="E44" s="59">
        <f t="shared" si="10"/>
        <v>-1</v>
      </c>
      <c r="F44" s="59">
        <f t="shared" si="10"/>
        <v>44</v>
      </c>
      <c r="G44" s="59">
        <f t="shared" si="10"/>
        <v>148</v>
      </c>
      <c r="H44" s="59">
        <f t="shared" si="10"/>
        <v>-1</v>
      </c>
      <c r="I44" s="59">
        <f t="shared" si="10"/>
        <v>267</v>
      </c>
    </row>
    <row r="45" spans="1:9" s="94" customFormat="1" ht="14.5" customHeight="1" thickBot="1">
      <c r="A45" s="55"/>
      <c r="B45" s="310" t="s">
        <v>68</v>
      </c>
      <c r="C45" s="310"/>
      <c r="D45" s="310"/>
      <c r="E45" s="310"/>
      <c r="F45" s="310"/>
      <c r="G45" s="310"/>
      <c r="H45" s="310"/>
      <c r="I45" s="311"/>
    </row>
    <row r="46" spans="1:9" s="94" customFormat="1" ht="14.5" customHeight="1" thickBot="1">
      <c r="A46" s="99" t="s">
        <v>20</v>
      </c>
      <c r="B46" s="173" t="s">
        <v>140</v>
      </c>
      <c r="C46" s="173" t="s">
        <v>140</v>
      </c>
      <c r="D46" s="173" t="s">
        <v>140</v>
      </c>
      <c r="E46" s="173" t="s">
        <v>140</v>
      </c>
      <c r="F46" s="173" t="s">
        <v>140</v>
      </c>
      <c r="G46" s="173" t="s">
        <v>140</v>
      </c>
      <c r="H46" s="173" t="s">
        <v>140</v>
      </c>
      <c r="I46" s="173" t="s">
        <v>140</v>
      </c>
    </row>
    <row r="47" spans="1:9" s="94" customFormat="1" ht="14.5" customHeight="1" thickBot="1">
      <c r="A47" s="100" t="s">
        <v>56</v>
      </c>
      <c r="B47" s="61">
        <f t="shared" ref="B47:I51" si="11">B32-B17</f>
        <v>-0.55693129090769489</v>
      </c>
      <c r="C47" s="61">
        <f t="shared" si="11"/>
        <v>-0.74529296904497855</v>
      </c>
      <c r="D47" s="61">
        <f t="shared" si="11"/>
        <v>-0.26706349206349245</v>
      </c>
      <c r="E47" s="61">
        <f t="shared" si="11"/>
        <v>-0.484954089883054</v>
      </c>
      <c r="F47" s="61">
        <f t="shared" si="11"/>
        <v>3.0326232567338494</v>
      </c>
      <c r="G47" s="61">
        <f t="shared" si="11"/>
        <v>-1.8833233621543073</v>
      </c>
      <c r="H47" s="61">
        <f t="shared" si="11"/>
        <v>-1.5533920902805178</v>
      </c>
      <c r="I47" s="61">
        <f t="shared" si="11"/>
        <v>-0.4549687557304658</v>
      </c>
    </row>
    <row r="48" spans="1:9" s="94" customFormat="1" ht="14.5" customHeight="1" thickBot="1">
      <c r="A48" s="101" t="s">
        <v>65</v>
      </c>
      <c r="B48" s="60">
        <f t="shared" si="11"/>
        <v>3.1609849017903286</v>
      </c>
      <c r="C48" s="60">
        <f t="shared" si="11"/>
        <v>2.8388402305899554</v>
      </c>
      <c r="D48" s="60">
        <f t="shared" si="11"/>
        <v>2.2674603174603156</v>
      </c>
      <c r="E48" s="60">
        <f t="shared" si="11"/>
        <v>1.8885624269885675</v>
      </c>
      <c r="F48" s="60">
        <f t="shared" si="11"/>
        <v>1.9187117859245788</v>
      </c>
      <c r="G48" s="60">
        <f t="shared" si="11"/>
        <v>4.9703721273798145</v>
      </c>
      <c r="H48" s="60">
        <f t="shared" si="11"/>
        <v>4.9729710010569299</v>
      </c>
      <c r="I48" s="60">
        <f t="shared" si="11"/>
        <v>2.6793893614320154</v>
      </c>
    </row>
    <row r="49" spans="1:16" s="94" customFormat="1" ht="14.5" customHeight="1" thickBot="1">
      <c r="A49" s="100" t="s">
        <v>57</v>
      </c>
      <c r="B49" s="61">
        <f t="shared" si="11"/>
        <v>-0.13745690089752927</v>
      </c>
      <c r="C49" s="61">
        <f t="shared" si="11"/>
        <v>1.1735804525476183</v>
      </c>
      <c r="D49" s="61">
        <f t="shared" si="11"/>
        <v>-0.24206349206349209</v>
      </c>
      <c r="E49" s="61">
        <f t="shared" si="11"/>
        <v>0.61926500128417228</v>
      </c>
      <c r="F49" s="61">
        <f t="shared" si="11"/>
        <v>-1.8372562083384611</v>
      </c>
      <c r="G49" s="61">
        <f t="shared" si="11"/>
        <v>-0.5057124092643015</v>
      </c>
      <c r="H49" s="61">
        <f t="shared" si="11"/>
        <v>0.4786022656254012</v>
      </c>
      <c r="I49" s="61">
        <f t="shared" si="11"/>
        <v>-1.4157434443457042</v>
      </c>
    </row>
    <row r="50" spans="1:16" s="94" customFormat="1" ht="14.5" customHeight="1" thickBot="1">
      <c r="A50" s="101" t="s">
        <v>83</v>
      </c>
      <c r="B50" s="60">
        <f t="shared" si="11"/>
        <v>-2.6312105486406097</v>
      </c>
      <c r="C50" s="60">
        <f t="shared" si="11"/>
        <v>-3.4425460837838813</v>
      </c>
      <c r="D50" s="60">
        <f t="shared" si="11"/>
        <v>-1.6027777777777814</v>
      </c>
      <c r="E50" s="60">
        <f t="shared" si="11"/>
        <v>-1.4757441988155477</v>
      </c>
      <c r="F50" s="60">
        <f t="shared" si="11"/>
        <v>-3.3615951195069123</v>
      </c>
      <c r="G50" s="60">
        <f t="shared" si="11"/>
        <v>-2.8639537884252526</v>
      </c>
      <c r="H50" s="60">
        <f t="shared" si="11"/>
        <v>-3.5463177841843532</v>
      </c>
      <c r="I50" s="60">
        <f t="shared" si="11"/>
        <v>-0.93906027393395775</v>
      </c>
    </row>
    <row r="51" spans="1:16" s="94" customFormat="1" ht="14.5" customHeight="1" thickBot="1">
      <c r="A51" s="100" t="s">
        <v>84</v>
      </c>
      <c r="B51" s="61">
        <f t="shared" si="11"/>
        <v>0.16461383865550916</v>
      </c>
      <c r="C51" s="61">
        <f t="shared" si="11"/>
        <v>0.17541836969128144</v>
      </c>
      <c r="D51" s="61">
        <f t="shared" si="11"/>
        <v>-0.15555555555555545</v>
      </c>
      <c r="E51" s="61">
        <f t="shared" si="11"/>
        <v>-0.54712913957413667</v>
      </c>
      <c r="F51" s="61">
        <f t="shared" si="11"/>
        <v>0.2475162851869479</v>
      </c>
      <c r="G51" s="61">
        <f t="shared" si="11"/>
        <v>0.28261743246404691</v>
      </c>
      <c r="H51" s="61">
        <f t="shared" si="11"/>
        <v>-0.3518633922174601</v>
      </c>
      <c r="I51" s="61">
        <f t="shared" si="11"/>
        <v>0.13038311257811053</v>
      </c>
      <c r="J51" s="156"/>
      <c r="K51" s="156"/>
    </row>
    <row r="52" spans="1:16" s="94" customFormat="1" ht="17.149999999999999" customHeight="1">
      <c r="A52" s="302" t="s">
        <v>190</v>
      </c>
      <c r="B52" s="302"/>
      <c r="C52" s="302"/>
      <c r="D52" s="302"/>
      <c r="E52" s="302"/>
      <c r="F52" s="302"/>
      <c r="G52" s="302"/>
      <c r="H52" s="302"/>
      <c r="I52" s="302"/>
      <c r="L52" s="157"/>
      <c r="M52" s="157"/>
      <c r="N52" s="157"/>
      <c r="O52" s="157"/>
      <c r="P52" s="157"/>
    </row>
    <row r="53" spans="1:16" s="94" customFormat="1" ht="14.5" customHeight="1">
      <c r="A53" s="244" t="s">
        <v>144</v>
      </c>
      <c r="B53" s="244"/>
      <c r="C53" s="244"/>
      <c r="D53" s="244"/>
      <c r="E53" s="244"/>
      <c r="F53" s="244"/>
      <c r="G53" s="244"/>
      <c r="H53" s="244"/>
      <c r="I53" s="244"/>
      <c r="J53" s="156"/>
      <c r="K53" s="156"/>
      <c r="L53" s="156"/>
      <c r="M53" s="156"/>
      <c r="N53" s="156"/>
      <c r="O53" s="156"/>
      <c r="P53" s="156"/>
    </row>
    <row r="54" spans="1:16" s="94" customFormat="1" ht="14.5" customHeight="1">
      <c r="A54" s="244"/>
      <c r="B54" s="244"/>
      <c r="C54" s="244"/>
      <c r="D54" s="244"/>
      <c r="E54" s="244"/>
      <c r="F54" s="244"/>
      <c r="G54" s="244"/>
      <c r="H54" s="244"/>
      <c r="I54" s="244"/>
    </row>
    <row r="55" spans="1:16" s="94" customFormat="1" ht="14.5" customHeight="1"/>
    <row r="56" spans="1:16" s="94" customFormat="1" ht="14.5" customHeight="1"/>
    <row r="57" spans="1:16" s="94" customFormat="1" ht="14.5" customHeight="1"/>
    <row r="58" spans="1:16" s="94" customFormat="1" ht="14.5" customHeight="1"/>
    <row r="59" spans="1:16" s="94" customFormat="1" ht="14.5" customHeight="1"/>
    <row r="60" spans="1:16" s="94" customFormat="1" ht="14.5" customHeight="1"/>
    <row r="61" spans="1:16" s="94" customFormat="1" ht="14.5" customHeight="1"/>
    <row r="62" spans="1:16" s="94" customFormat="1" ht="14.5" customHeight="1"/>
    <row r="63" spans="1:16" s="94" customFormat="1" ht="14.5" customHeight="1"/>
    <row r="64" spans="1:16" s="94" customFormat="1" ht="14.5" customHeight="1"/>
    <row r="65" s="94" customFormat="1" ht="14.5" customHeight="1"/>
    <row r="66" s="94" customFormat="1" ht="14.5" customHeight="1"/>
    <row r="67" s="94" customFormat="1" ht="14.5" customHeight="1"/>
    <row r="68" s="94" customFormat="1" ht="14.5" customHeight="1"/>
    <row r="69" s="94" customFormat="1" ht="14.5" customHeight="1"/>
    <row r="70" s="94" customFormat="1" ht="14.5" customHeight="1"/>
    <row r="71" s="94" customFormat="1" ht="14.5" customHeight="1"/>
    <row r="72" s="94" customFormat="1" ht="14.5" customHeight="1"/>
    <row r="73" s="94" customFormat="1" ht="14.5" customHeight="1"/>
    <row r="74" s="94" customFormat="1" ht="14.5" customHeight="1"/>
    <row r="75" s="94" customFormat="1" ht="14.5" customHeight="1"/>
    <row r="76" s="94" customFormat="1" ht="14.5" customHeight="1"/>
    <row r="77" s="94" customFormat="1" ht="14.5" customHeight="1"/>
    <row r="78" s="94" customFormat="1" ht="14.5" customHeight="1"/>
    <row r="79" s="94" customFormat="1" ht="14.5" customHeight="1"/>
    <row r="80" s="94" customFormat="1" ht="14.5" customHeight="1"/>
    <row r="81" s="94" customFormat="1" ht="14.5" customHeight="1"/>
    <row r="82" s="94" customFormat="1" ht="14.5" customHeight="1"/>
    <row r="83" s="94" customFormat="1" ht="14.5" customHeight="1"/>
    <row r="84" s="94" customFormat="1" ht="14.5" customHeight="1"/>
    <row r="85" s="94" customFormat="1" ht="14.5" customHeight="1"/>
    <row r="86" s="94" customFormat="1" ht="14.5" customHeight="1"/>
    <row r="87" s="94" customFormat="1" ht="14.5" customHeight="1"/>
    <row r="88" s="94" customFormat="1" ht="14.5" customHeight="1"/>
    <row r="89" s="94" customFormat="1" ht="14.5" customHeight="1"/>
    <row r="90" s="94" customFormat="1" ht="14.5" customHeight="1"/>
    <row r="91" s="94" customFormat="1" ht="14.5" customHeight="1"/>
    <row r="92" s="94" customFormat="1" ht="14.5" customHeight="1"/>
    <row r="93" s="94" customFormat="1" ht="14.5" customHeight="1"/>
    <row r="94" s="94" customFormat="1" ht="14.5" customHeight="1"/>
    <row r="95" s="94" customFormat="1" ht="14.5" customHeight="1"/>
    <row r="96" s="94" customFormat="1" ht="14.5" customHeight="1"/>
    <row r="97" s="94" customFormat="1" ht="14.5" customHeight="1"/>
    <row r="98" s="94" customFormat="1" ht="14.5" customHeight="1"/>
    <row r="99" s="94" customFormat="1" ht="14.5" customHeight="1"/>
    <row r="100" s="94" customFormat="1" ht="14.5" customHeight="1"/>
    <row r="101" s="94" customFormat="1" ht="14.5" customHeight="1"/>
    <row r="102" s="94" customFormat="1" ht="14.5" customHeight="1"/>
    <row r="103" s="94" customFormat="1" ht="14.5" customHeight="1"/>
    <row r="104" s="94" customFormat="1" ht="14.5" customHeight="1"/>
    <row r="105" s="94" customFormat="1" ht="14.5" customHeight="1"/>
    <row r="106" s="94" customFormat="1" ht="14.5" customHeight="1"/>
    <row r="107" s="94" customFormat="1" ht="14.5" customHeight="1"/>
    <row r="108" s="94" customFormat="1" ht="14.5" customHeight="1"/>
    <row r="109" s="94" customFormat="1" ht="14.5" customHeight="1"/>
    <row r="110" s="94" customFormat="1" ht="14.5" customHeight="1"/>
    <row r="111" s="94" customFormat="1" ht="14.5" customHeight="1"/>
    <row r="112" s="94" customFormat="1" ht="14.5" customHeight="1"/>
    <row r="113" s="94" customFormat="1" ht="14.5" customHeight="1"/>
    <row r="114" s="94" customFormat="1" ht="14.5" customHeight="1"/>
    <row r="115" s="94" customFormat="1" ht="14.5" customHeight="1"/>
    <row r="116" s="94" customFormat="1" ht="14.5" customHeight="1"/>
    <row r="117" s="94" customFormat="1" ht="14.5" customHeight="1"/>
    <row r="118" s="94" customFormat="1" ht="14.5" customHeight="1"/>
    <row r="119" s="94" customFormat="1" ht="14.5" customHeight="1"/>
    <row r="120" s="94" customFormat="1" ht="14.5" customHeight="1"/>
    <row r="121" s="94" customFormat="1" ht="14.5" customHeight="1"/>
    <row r="122" s="94" customFormat="1" ht="14.5" customHeight="1"/>
    <row r="123" s="94" customFormat="1" ht="14.5" customHeight="1"/>
    <row r="124" s="94" customFormat="1" ht="14.5" customHeight="1"/>
    <row r="125" s="94" customFormat="1" ht="14.5" customHeight="1"/>
    <row r="126" s="94" customFormat="1" ht="14.5" customHeight="1"/>
    <row r="127" s="94" customFormat="1" ht="14.5" customHeight="1"/>
    <row r="128" s="94" customFormat="1" ht="14.5" customHeight="1"/>
    <row r="129" s="94" customFormat="1" ht="14.5" customHeight="1"/>
    <row r="130" s="94" customFormat="1" ht="14.5" customHeight="1"/>
    <row r="131" s="94" customFormat="1" ht="14.5" customHeight="1"/>
    <row r="132" s="94" customFormat="1" ht="14.5" customHeight="1"/>
  </sheetData>
  <mergeCells count="14">
    <mergeCell ref="A53:I54"/>
    <mergeCell ref="A52:I52"/>
    <mergeCell ref="B45:I45"/>
    <mergeCell ref="A5:A6"/>
    <mergeCell ref="B5:B6"/>
    <mergeCell ref="C5:I5"/>
    <mergeCell ref="B7:I7"/>
    <mergeCell ref="B8:I8"/>
    <mergeCell ref="B15:I15"/>
    <mergeCell ref="B22:I22"/>
    <mergeCell ref="B23:I23"/>
    <mergeCell ref="B30:I30"/>
    <mergeCell ref="B37:I37"/>
    <mergeCell ref="B38:I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workbookViewId="0">
      <selection activeCell="A4" sqref="A4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3.1796875" style="2" customWidth="1"/>
    <col min="17" max="16384" width="10.81640625" style="2"/>
  </cols>
  <sheetData>
    <row r="1" spans="1:19" s="5" customFormat="1" ht="20.149999999999999" customHeight="1">
      <c r="A1" s="4" t="s">
        <v>0</v>
      </c>
      <c r="C1" s="102"/>
      <c r="D1" s="102"/>
      <c r="E1" s="102"/>
      <c r="F1" s="102"/>
      <c r="L1" s="102"/>
    </row>
    <row r="2" spans="1:19" s="7" customFormat="1" ht="12.5">
      <c r="A2" s="6"/>
      <c r="C2" s="108"/>
      <c r="D2" s="108"/>
      <c r="E2" s="108"/>
      <c r="F2" s="108"/>
      <c r="L2" s="108"/>
    </row>
    <row r="3" spans="1:19" s="7" customFormat="1" ht="13">
      <c r="A3" s="10" t="s">
        <v>269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</row>
    <row r="6" spans="1:19" s="48" customFormat="1" ht="14.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47" t="s">
        <v>1</v>
      </c>
      <c r="N6" s="47" t="s">
        <v>2</v>
      </c>
      <c r="O6" s="47" t="s">
        <v>1</v>
      </c>
      <c r="P6" s="47" t="s">
        <v>2</v>
      </c>
    </row>
    <row r="7" spans="1:19" ht="14.5" customHeight="1">
      <c r="A7" s="9"/>
      <c r="B7" s="237" t="s">
        <v>141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9" ht="14.5" customHeight="1">
      <c r="A8" s="21" t="s">
        <v>30</v>
      </c>
      <c r="B8" s="11">
        <v>69032</v>
      </c>
      <c r="C8" s="11">
        <v>71159</v>
      </c>
      <c r="D8" s="11">
        <v>73816</v>
      </c>
      <c r="E8" s="11">
        <v>78209</v>
      </c>
      <c r="F8" s="11">
        <v>82360</v>
      </c>
      <c r="G8" s="11">
        <v>85565</v>
      </c>
      <c r="H8" s="11">
        <v>90298</v>
      </c>
      <c r="I8" s="11">
        <v>95207</v>
      </c>
      <c r="J8" s="11">
        <v>99319</v>
      </c>
      <c r="K8" s="11">
        <v>102862</v>
      </c>
      <c r="L8" s="11">
        <v>107061</v>
      </c>
      <c r="M8" s="35">
        <f>L8-G8</f>
        <v>21496</v>
      </c>
      <c r="N8" s="37">
        <f>M8*100/G8</f>
        <v>25.122421550867763</v>
      </c>
      <c r="O8" s="35">
        <f>L8-B8</f>
        <v>38029</v>
      </c>
      <c r="P8" s="37">
        <f>O8*100/B8</f>
        <v>55.088944257735541</v>
      </c>
    </row>
    <row r="9" spans="1:19" ht="14.5" customHeight="1"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9" ht="14.5" customHeight="1">
      <c r="A10" s="21" t="s">
        <v>30</v>
      </c>
      <c r="B10" s="11">
        <f>B12+B13+B14+B15+B16+B17+B18+B19+B20+B21+B23+B24+B25+B26+B27+B28</f>
        <v>55013</v>
      </c>
      <c r="C10" s="11">
        <f>C12+C13+C14+C15+C16+C17+C18+C19+C20+C21+C23+C24+C25+C26+C27+C28</f>
        <v>56899</v>
      </c>
      <c r="D10" s="11">
        <f>D12+D13+D14+D15+D16+D17+D18+D19+D20+D21+D23+D24+D25+D26+D27+D28</f>
        <v>59129</v>
      </c>
      <c r="E10" s="11">
        <f>E12+E13+E14+E15+E16+E17+E18+E19+E20+E21+E23+E24+E25+E26+E27+E28</f>
        <v>62726</v>
      </c>
      <c r="F10" s="11">
        <f>F12+F13+F14+F15+F16+F17+F18+F19+F20+F21+F23+F24+F25+F26+F27+F28</f>
        <v>66314</v>
      </c>
      <c r="G10" s="11">
        <f t="shared" ref="G10:K10" si="0">G12+G13+G14+G15+G16+G17+G18+G19+G20+G21+G23+G24+G25+G26+G27+G28</f>
        <v>71821</v>
      </c>
      <c r="H10" s="11">
        <f t="shared" si="0"/>
        <v>75264</v>
      </c>
      <c r="I10" s="11">
        <f t="shared" si="0"/>
        <v>79598</v>
      </c>
      <c r="J10" s="11">
        <f t="shared" si="0"/>
        <v>83378</v>
      </c>
      <c r="K10" s="11">
        <f t="shared" si="0"/>
        <v>86351</v>
      </c>
      <c r="L10" s="11">
        <f t="shared" ref="L10" si="1">L12+L13+L14+L15+L16+L17+L18+L19+L20+L21+L23+L24+L25+L26+L27+L28</f>
        <v>89803</v>
      </c>
      <c r="M10" s="35">
        <f>L10-G10</f>
        <v>17982</v>
      </c>
      <c r="N10" s="37">
        <f t="shared" ref="N10:N28" si="2">M10*100/G10</f>
        <v>25.037245373915706</v>
      </c>
      <c r="O10" s="35">
        <f t="shared" ref="O10:O28" si="3">L10-B10</f>
        <v>34790</v>
      </c>
      <c r="P10" s="37">
        <f t="shared" ref="P10:P28" si="4">O10*100/B10</f>
        <v>63.239597913220514</v>
      </c>
    </row>
    <row r="11" spans="1:19" ht="14.5" customHeight="1">
      <c r="A11" s="18" t="s">
        <v>19</v>
      </c>
      <c r="B11" s="20">
        <f>SUM(B12:B21)</f>
        <v>47920</v>
      </c>
      <c r="C11" s="20">
        <f t="shared" ref="C11:F11" si="5">SUM(C12:C21)</f>
        <v>49359</v>
      </c>
      <c r="D11" s="20">
        <f t="shared" si="5"/>
        <v>51250</v>
      </c>
      <c r="E11" s="20">
        <f t="shared" si="5"/>
        <v>54169</v>
      </c>
      <c r="F11" s="20">
        <f t="shared" si="5"/>
        <v>57075</v>
      </c>
      <c r="G11" s="20">
        <f t="shared" ref="G11:K11" si="6">SUM(G12:G21)</f>
        <v>61741</v>
      </c>
      <c r="H11" s="20">
        <f t="shared" si="6"/>
        <v>64521</v>
      </c>
      <c r="I11" s="20">
        <f t="shared" si="6"/>
        <v>68387</v>
      </c>
      <c r="J11" s="20">
        <f t="shared" si="6"/>
        <v>71782</v>
      </c>
      <c r="K11" s="20">
        <f t="shared" si="6"/>
        <v>74351</v>
      </c>
      <c r="L11" s="20">
        <f t="shared" ref="L11" si="7">SUM(L12:L21)</f>
        <v>77352</v>
      </c>
      <c r="M11" s="36">
        <f>L11-G11</f>
        <v>15611</v>
      </c>
      <c r="N11" s="38">
        <f t="shared" si="2"/>
        <v>25.28465687306652</v>
      </c>
      <c r="O11" s="36">
        <f t="shared" si="3"/>
        <v>29432</v>
      </c>
      <c r="P11" s="38">
        <f t="shared" si="4"/>
        <v>61.419031719532555</v>
      </c>
    </row>
    <row r="12" spans="1:19" ht="14.5" customHeight="1">
      <c r="A12" s="39" t="s">
        <v>3</v>
      </c>
      <c r="B12" s="17">
        <v>3251</v>
      </c>
      <c r="C12" s="17">
        <v>3444</v>
      </c>
      <c r="D12" s="17">
        <v>3502</v>
      </c>
      <c r="E12" s="17">
        <v>3753</v>
      </c>
      <c r="F12" s="17">
        <v>4037</v>
      </c>
      <c r="G12" s="17">
        <v>4556</v>
      </c>
      <c r="H12" s="17">
        <v>4835</v>
      </c>
      <c r="I12" s="17">
        <v>5238</v>
      </c>
      <c r="J12" s="17">
        <v>5394</v>
      </c>
      <c r="K12" s="17">
        <v>5456</v>
      </c>
      <c r="L12" s="17">
        <v>5662</v>
      </c>
      <c r="M12" s="35">
        <f t="shared" ref="M12:M28" si="8">L12-G12</f>
        <v>1106</v>
      </c>
      <c r="N12" s="37">
        <f t="shared" si="2"/>
        <v>24.275680421422301</v>
      </c>
      <c r="O12" s="35">
        <f t="shared" si="3"/>
        <v>2411</v>
      </c>
      <c r="P12" s="37">
        <f t="shared" si="4"/>
        <v>74.161796370347588</v>
      </c>
    </row>
    <row r="13" spans="1:19" ht="14.5" customHeight="1">
      <c r="A13" s="40" t="s">
        <v>4</v>
      </c>
      <c r="B13" s="19">
        <v>1051</v>
      </c>
      <c r="C13" s="19">
        <v>1140</v>
      </c>
      <c r="D13" s="19">
        <v>1170</v>
      </c>
      <c r="E13" s="19">
        <v>1259</v>
      </c>
      <c r="F13" s="19">
        <v>1334</v>
      </c>
      <c r="G13" s="19">
        <v>1449</v>
      </c>
      <c r="H13" s="19">
        <v>1540</v>
      </c>
      <c r="I13" s="19">
        <v>1674</v>
      </c>
      <c r="J13" s="19">
        <v>1668</v>
      </c>
      <c r="K13" s="19">
        <v>1752</v>
      </c>
      <c r="L13" s="19">
        <v>1897</v>
      </c>
      <c r="M13" s="36">
        <f t="shared" si="8"/>
        <v>448</v>
      </c>
      <c r="N13" s="38">
        <f t="shared" si="2"/>
        <v>30.917874396135264</v>
      </c>
      <c r="O13" s="36">
        <f t="shared" si="3"/>
        <v>846</v>
      </c>
      <c r="P13" s="38">
        <f t="shared" si="4"/>
        <v>80.494766888677447</v>
      </c>
    </row>
    <row r="14" spans="1:19" ht="14.5" customHeight="1">
      <c r="A14" s="39" t="s">
        <v>5</v>
      </c>
      <c r="B14" s="17">
        <v>7227</v>
      </c>
      <c r="C14" s="17">
        <v>7423</v>
      </c>
      <c r="D14" s="17">
        <v>7807</v>
      </c>
      <c r="E14" s="17">
        <v>8072</v>
      </c>
      <c r="F14" s="17">
        <v>8455</v>
      </c>
      <c r="G14" s="17">
        <v>9367</v>
      </c>
      <c r="H14" s="17">
        <v>9496</v>
      </c>
      <c r="I14" s="17">
        <v>9814</v>
      </c>
      <c r="J14" s="17">
        <v>10400</v>
      </c>
      <c r="K14" s="17">
        <v>10900</v>
      </c>
      <c r="L14" s="17">
        <v>11696</v>
      </c>
      <c r="M14" s="35">
        <f t="shared" si="8"/>
        <v>2329</v>
      </c>
      <c r="N14" s="37">
        <f t="shared" si="2"/>
        <v>24.863883847549911</v>
      </c>
      <c r="O14" s="35">
        <f t="shared" si="3"/>
        <v>4469</v>
      </c>
      <c r="P14" s="37">
        <f t="shared" si="4"/>
        <v>61.837553618375537</v>
      </c>
    </row>
    <row r="15" spans="1:19" ht="14.5" customHeight="1">
      <c r="A15" s="40" t="s">
        <v>6</v>
      </c>
      <c r="B15" s="19">
        <v>661</v>
      </c>
      <c r="C15" s="19">
        <v>706</v>
      </c>
      <c r="D15" s="19">
        <v>761</v>
      </c>
      <c r="E15" s="19">
        <v>855</v>
      </c>
      <c r="F15" s="19">
        <v>896</v>
      </c>
      <c r="G15" s="19">
        <v>1023</v>
      </c>
      <c r="H15" s="19">
        <v>1012</v>
      </c>
      <c r="I15" s="19">
        <v>1068</v>
      </c>
      <c r="J15" s="19">
        <v>1094</v>
      </c>
      <c r="K15" s="19">
        <v>1099</v>
      </c>
      <c r="L15" s="19">
        <v>1133</v>
      </c>
      <c r="M15" s="36">
        <f t="shared" si="8"/>
        <v>110</v>
      </c>
      <c r="N15" s="38">
        <f t="shared" si="2"/>
        <v>10.75268817204301</v>
      </c>
      <c r="O15" s="36">
        <f t="shared" si="3"/>
        <v>472</v>
      </c>
      <c r="P15" s="38">
        <f t="shared" si="4"/>
        <v>71.406959152798791</v>
      </c>
    </row>
    <row r="16" spans="1:19" ht="14.5" customHeight="1">
      <c r="A16" s="39" t="s">
        <v>7</v>
      </c>
      <c r="B16" s="17">
        <v>11532</v>
      </c>
      <c r="C16" s="17">
        <v>11579</v>
      </c>
      <c r="D16" s="17">
        <v>12121</v>
      </c>
      <c r="E16" s="17">
        <v>12591</v>
      </c>
      <c r="F16" s="17">
        <v>13023</v>
      </c>
      <c r="G16" s="17">
        <v>14134</v>
      </c>
      <c r="H16" s="17">
        <v>14896</v>
      </c>
      <c r="I16" s="17">
        <v>15339</v>
      </c>
      <c r="J16" s="17">
        <v>15465</v>
      </c>
      <c r="K16" s="17">
        <v>15790</v>
      </c>
      <c r="L16" s="17">
        <v>16289</v>
      </c>
      <c r="M16" s="35">
        <f t="shared" si="8"/>
        <v>2155</v>
      </c>
      <c r="N16" s="37">
        <f t="shared" si="2"/>
        <v>15.246922314985142</v>
      </c>
      <c r="O16" s="35">
        <f t="shared" si="3"/>
        <v>4757</v>
      </c>
      <c r="P16" s="37">
        <f t="shared" si="4"/>
        <v>41.250433576135968</v>
      </c>
    </row>
    <row r="17" spans="1:18" ht="14.5" customHeight="1">
      <c r="A17" s="40" t="s">
        <v>8</v>
      </c>
      <c r="B17" s="19">
        <v>5270</v>
      </c>
      <c r="C17" s="19">
        <v>5524</v>
      </c>
      <c r="D17" s="19">
        <v>5589</v>
      </c>
      <c r="E17" s="19">
        <v>5875</v>
      </c>
      <c r="F17" s="19">
        <v>6153</v>
      </c>
      <c r="G17" s="19">
        <v>6635</v>
      </c>
      <c r="H17" s="19">
        <v>6815</v>
      </c>
      <c r="I17" s="19">
        <v>7271</v>
      </c>
      <c r="J17" s="19">
        <v>7553</v>
      </c>
      <c r="K17" s="19">
        <v>7817</v>
      </c>
      <c r="L17" s="19">
        <v>8041</v>
      </c>
      <c r="M17" s="36">
        <f t="shared" si="8"/>
        <v>1406</v>
      </c>
      <c r="N17" s="38">
        <f t="shared" si="2"/>
        <v>21.190655614167294</v>
      </c>
      <c r="O17" s="36">
        <f t="shared" si="3"/>
        <v>2771</v>
      </c>
      <c r="P17" s="38">
        <f t="shared" si="4"/>
        <v>52.58064516129032</v>
      </c>
    </row>
    <row r="18" spans="1:18" ht="14.5" customHeight="1">
      <c r="A18" s="39" t="s">
        <v>9</v>
      </c>
      <c r="B18" s="17">
        <v>3401</v>
      </c>
      <c r="C18" s="17">
        <v>3492</v>
      </c>
      <c r="D18" s="17">
        <v>3454</v>
      </c>
      <c r="E18" s="17">
        <v>3564</v>
      </c>
      <c r="F18" s="17">
        <v>3885</v>
      </c>
      <c r="G18" s="17">
        <v>4156</v>
      </c>
      <c r="H18" s="17">
        <v>4238</v>
      </c>
      <c r="I18" s="17">
        <v>4380</v>
      </c>
      <c r="J18" s="17">
        <v>4615</v>
      </c>
      <c r="K18" s="17">
        <v>4880</v>
      </c>
      <c r="L18" s="17">
        <v>4870</v>
      </c>
      <c r="M18" s="35">
        <f t="shared" si="8"/>
        <v>714</v>
      </c>
      <c r="N18" s="37">
        <f t="shared" si="2"/>
        <v>17.17998075072185</v>
      </c>
      <c r="O18" s="35">
        <f t="shared" si="3"/>
        <v>1469</v>
      </c>
      <c r="P18" s="37">
        <f t="shared" si="4"/>
        <v>43.193178476918554</v>
      </c>
    </row>
    <row r="19" spans="1:18" ht="14.5" customHeight="1">
      <c r="A19" s="40" t="s">
        <v>10</v>
      </c>
      <c r="B19" s="19">
        <v>8468</v>
      </c>
      <c r="C19" s="19">
        <v>8648</v>
      </c>
      <c r="D19" s="19">
        <v>8981</v>
      </c>
      <c r="E19" s="19">
        <v>9434</v>
      </c>
      <c r="F19" s="19">
        <v>10097</v>
      </c>
      <c r="G19" s="19">
        <v>10540</v>
      </c>
      <c r="H19" s="19">
        <v>11089</v>
      </c>
      <c r="I19" s="19">
        <v>12163</v>
      </c>
      <c r="J19" s="19">
        <v>13042</v>
      </c>
      <c r="K19" s="19">
        <v>13499</v>
      </c>
      <c r="L19" s="19">
        <v>13848</v>
      </c>
      <c r="M19" s="36">
        <f t="shared" si="8"/>
        <v>3308</v>
      </c>
      <c r="N19" s="38">
        <f t="shared" si="2"/>
        <v>31.385199240986719</v>
      </c>
      <c r="O19" s="36">
        <f t="shared" si="3"/>
        <v>5380</v>
      </c>
      <c r="P19" s="38">
        <f t="shared" si="4"/>
        <v>63.533301842229569</v>
      </c>
    </row>
    <row r="20" spans="1:18" ht="14.5" customHeight="1">
      <c r="A20" s="39" t="s">
        <v>11</v>
      </c>
      <c r="B20" s="17">
        <v>6598</v>
      </c>
      <c r="C20" s="17">
        <v>6908</v>
      </c>
      <c r="D20" s="17">
        <v>7375</v>
      </c>
      <c r="E20" s="17">
        <v>8238</v>
      </c>
      <c r="F20" s="17">
        <v>8676</v>
      </c>
      <c r="G20" s="17">
        <v>9316</v>
      </c>
      <c r="H20" s="17">
        <v>10014</v>
      </c>
      <c r="I20" s="17">
        <v>10819</v>
      </c>
      <c r="J20" s="17">
        <v>11892</v>
      </c>
      <c r="K20" s="17">
        <v>12539</v>
      </c>
      <c r="L20" s="17">
        <v>13246</v>
      </c>
      <c r="M20" s="35">
        <f t="shared" si="8"/>
        <v>3930</v>
      </c>
      <c r="N20" s="37">
        <f t="shared" si="2"/>
        <v>42.185487333619577</v>
      </c>
      <c r="O20" s="35">
        <f t="shared" si="3"/>
        <v>6648</v>
      </c>
      <c r="P20" s="37">
        <f t="shared" si="4"/>
        <v>100.75780539557442</v>
      </c>
    </row>
    <row r="21" spans="1:18" ht="14.5" customHeight="1">
      <c r="A21" s="40" t="s">
        <v>12</v>
      </c>
      <c r="B21" s="19">
        <v>461</v>
      </c>
      <c r="C21" s="19">
        <v>495</v>
      </c>
      <c r="D21" s="19">
        <v>490</v>
      </c>
      <c r="E21" s="19">
        <v>528</v>
      </c>
      <c r="F21" s="19">
        <v>519</v>
      </c>
      <c r="G21" s="19">
        <v>565</v>
      </c>
      <c r="H21" s="19">
        <v>586</v>
      </c>
      <c r="I21" s="19">
        <v>621</v>
      </c>
      <c r="J21" s="19">
        <v>659</v>
      </c>
      <c r="K21" s="19">
        <v>619</v>
      </c>
      <c r="L21" s="19">
        <v>670</v>
      </c>
      <c r="M21" s="36">
        <f t="shared" si="8"/>
        <v>105</v>
      </c>
      <c r="N21" s="38">
        <f t="shared" si="2"/>
        <v>18.584070796460178</v>
      </c>
      <c r="O21" s="36">
        <f t="shared" si="3"/>
        <v>209</v>
      </c>
      <c r="P21" s="38">
        <f t="shared" si="4"/>
        <v>45.336225596529282</v>
      </c>
    </row>
    <row r="22" spans="1:18" ht="14.5" customHeight="1">
      <c r="A22" s="16" t="s">
        <v>41</v>
      </c>
      <c r="B22" s="17">
        <f>SUM(B23:B28)</f>
        <v>7093</v>
      </c>
      <c r="C22" s="17">
        <f t="shared" ref="C22:F22" si="9">SUM(C23:C28)</f>
        <v>7540</v>
      </c>
      <c r="D22" s="17">
        <f t="shared" si="9"/>
        <v>7879</v>
      </c>
      <c r="E22" s="17">
        <f t="shared" si="9"/>
        <v>8557</v>
      </c>
      <c r="F22" s="17">
        <f t="shared" si="9"/>
        <v>9239</v>
      </c>
      <c r="G22" s="17">
        <f t="shared" ref="G22:K22" si="10">SUM(G23:G28)</f>
        <v>10080</v>
      </c>
      <c r="H22" s="17">
        <f t="shared" si="10"/>
        <v>10743</v>
      </c>
      <c r="I22" s="17">
        <f t="shared" si="10"/>
        <v>11211</v>
      </c>
      <c r="J22" s="17">
        <f t="shared" si="10"/>
        <v>11596</v>
      </c>
      <c r="K22" s="17">
        <f t="shared" si="10"/>
        <v>12000</v>
      </c>
      <c r="L22" s="17">
        <f t="shared" ref="L22" si="11">SUM(L23:L28)</f>
        <v>12451</v>
      </c>
      <c r="M22" s="35">
        <f t="shared" si="8"/>
        <v>2371</v>
      </c>
      <c r="N22" s="37">
        <f t="shared" si="2"/>
        <v>23.521825396825395</v>
      </c>
      <c r="O22" s="35">
        <f t="shared" si="3"/>
        <v>5358</v>
      </c>
      <c r="P22" s="37">
        <f t="shared" si="4"/>
        <v>75.539264063160857</v>
      </c>
    </row>
    <row r="23" spans="1:18" ht="14.5" customHeight="1">
      <c r="A23" s="40" t="s">
        <v>13</v>
      </c>
      <c r="B23" s="19">
        <v>1639</v>
      </c>
      <c r="C23" s="19">
        <v>1748</v>
      </c>
      <c r="D23" s="19">
        <v>1733</v>
      </c>
      <c r="E23" s="19">
        <v>1953</v>
      </c>
      <c r="F23" s="19">
        <v>2033</v>
      </c>
      <c r="G23" s="19">
        <v>2264</v>
      </c>
      <c r="H23" s="19">
        <v>2373</v>
      </c>
      <c r="I23" s="19">
        <v>2490</v>
      </c>
      <c r="J23" s="19">
        <v>2575</v>
      </c>
      <c r="K23" s="19">
        <v>2658</v>
      </c>
      <c r="L23" s="19">
        <v>2738</v>
      </c>
      <c r="M23" s="36">
        <f t="shared" si="8"/>
        <v>474</v>
      </c>
      <c r="N23" s="38">
        <f t="shared" si="2"/>
        <v>20.936395759717314</v>
      </c>
      <c r="O23" s="36">
        <f t="shared" si="3"/>
        <v>1099</v>
      </c>
      <c r="P23" s="38">
        <f t="shared" si="4"/>
        <v>67.053081147040885</v>
      </c>
    </row>
    <row r="24" spans="1:18" ht="14.5" customHeight="1">
      <c r="A24" s="39" t="s">
        <v>14</v>
      </c>
      <c r="B24" s="17">
        <v>684</v>
      </c>
      <c r="C24" s="17">
        <v>770</v>
      </c>
      <c r="D24" s="17">
        <v>885</v>
      </c>
      <c r="E24" s="17">
        <v>970</v>
      </c>
      <c r="F24" s="17">
        <v>1089</v>
      </c>
      <c r="G24" s="17">
        <v>1235</v>
      </c>
      <c r="H24" s="17">
        <v>1357</v>
      </c>
      <c r="I24" s="17">
        <v>1416</v>
      </c>
      <c r="J24" s="17">
        <v>1508</v>
      </c>
      <c r="K24" s="17">
        <v>1451</v>
      </c>
      <c r="L24" s="17">
        <v>1608</v>
      </c>
      <c r="M24" s="35">
        <f t="shared" si="8"/>
        <v>373</v>
      </c>
      <c r="N24" s="37">
        <f t="shared" si="2"/>
        <v>30.20242914979757</v>
      </c>
      <c r="O24" s="35">
        <f t="shared" si="3"/>
        <v>924</v>
      </c>
      <c r="P24" s="37">
        <f t="shared" si="4"/>
        <v>135.08771929824562</v>
      </c>
    </row>
    <row r="25" spans="1:18" ht="14.5" customHeight="1">
      <c r="A25" s="40" t="s">
        <v>15</v>
      </c>
      <c r="B25" s="19">
        <v>763</v>
      </c>
      <c r="C25" s="19">
        <v>818</v>
      </c>
      <c r="D25" s="19">
        <v>893</v>
      </c>
      <c r="E25" s="19">
        <v>937</v>
      </c>
      <c r="F25" s="19">
        <v>1018</v>
      </c>
      <c r="G25" s="19">
        <v>1045</v>
      </c>
      <c r="H25" s="19">
        <v>1121</v>
      </c>
      <c r="I25" s="19">
        <v>1171</v>
      </c>
      <c r="J25" s="19">
        <v>1250</v>
      </c>
      <c r="K25" s="19">
        <v>1324</v>
      </c>
      <c r="L25" s="19">
        <v>1370</v>
      </c>
      <c r="M25" s="36">
        <f t="shared" si="8"/>
        <v>325</v>
      </c>
      <c r="N25" s="38">
        <f t="shared" si="2"/>
        <v>31.100478468899521</v>
      </c>
      <c r="O25" s="36">
        <f t="shared" si="3"/>
        <v>607</v>
      </c>
      <c r="P25" s="38">
        <f t="shared" si="4"/>
        <v>79.55439056356488</v>
      </c>
    </row>
    <row r="26" spans="1:18" ht="14.5" customHeight="1">
      <c r="A26" s="39" t="s">
        <v>16</v>
      </c>
      <c r="B26" s="17">
        <v>1486</v>
      </c>
      <c r="C26" s="17">
        <v>1606</v>
      </c>
      <c r="D26" s="17">
        <v>1682</v>
      </c>
      <c r="E26" s="17">
        <v>1879</v>
      </c>
      <c r="F26" s="17">
        <v>2134</v>
      </c>
      <c r="G26" s="17">
        <v>2312</v>
      </c>
      <c r="H26" s="17">
        <v>2443</v>
      </c>
      <c r="I26" s="17">
        <v>2600</v>
      </c>
      <c r="J26" s="17">
        <v>2574</v>
      </c>
      <c r="K26" s="17">
        <v>2767</v>
      </c>
      <c r="L26" s="17">
        <v>2767</v>
      </c>
      <c r="M26" s="35">
        <f t="shared" si="8"/>
        <v>455</v>
      </c>
      <c r="N26" s="37">
        <f t="shared" si="2"/>
        <v>19.679930795847749</v>
      </c>
      <c r="O26" s="35">
        <f t="shared" si="3"/>
        <v>1281</v>
      </c>
      <c r="P26" s="37">
        <f t="shared" si="4"/>
        <v>86.204576043068641</v>
      </c>
    </row>
    <row r="27" spans="1:18" ht="14.5" customHeight="1">
      <c r="A27" s="40" t="s">
        <v>17</v>
      </c>
      <c r="B27" s="19">
        <v>1028</v>
      </c>
      <c r="C27" s="19">
        <v>1092</v>
      </c>
      <c r="D27" s="19">
        <v>1127</v>
      </c>
      <c r="E27" s="19">
        <v>1207</v>
      </c>
      <c r="F27" s="19">
        <v>1264</v>
      </c>
      <c r="G27" s="19">
        <v>1300</v>
      </c>
      <c r="H27" s="19">
        <v>1394</v>
      </c>
      <c r="I27" s="19">
        <v>1434</v>
      </c>
      <c r="J27" s="19">
        <v>1521</v>
      </c>
      <c r="K27" s="19">
        <v>1585</v>
      </c>
      <c r="L27" s="19">
        <v>1731</v>
      </c>
      <c r="M27" s="36">
        <f t="shared" si="8"/>
        <v>431</v>
      </c>
      <c r="N27" s="38">
        <f t="shared" si="2"/>
        <v>33.153846153846153</v>
      </c>
      <c r="O27" s="36">
        <f t="shared" si="3"/>
        <v>703</v>
      </c>
      <c r="P27" s="38">
        <f t="shared" si="4"/>
        <v>68.385214007782096</v>
      </c>
    </row>
    <row r="28" spans="1:18" ht="14.5" customHeight="1">
      <c r="A28" s="39" t="s">
        <v>18</v>
      </c>
      <c r="B28" s="17">
        <v>1493</v>
      </c>
      <c r="C28" s="17">
        <v>1506</v>
      </c>
      <c r="D28" s="17">
        <v>1559</v>
      </c>
      <c r="E28" s="17">
        <v>1611</v>
      </c>
      <c r="F28" s="17">
        <v>1701</v>
      </c>
      <c r="G28" s="17">
        <v>1924</v>
      </c>
      <c r="H28" s="17">
        <v>2055</v>
      </c>
      <c r="I28" s="17">
        <v>2100</v>
      </c>
      <c r="J28" s="17">
        <v>2168</v>
      </c>
      <c r="K28" s="17">
        <v>2215</v>
      </c>
      <c r="L28" s="17">
        <v>2237</v>
      </c>
      <c r="M28" s="35">
        <f t="shared" si="8"/>
        <v>313</v>
      </c>
      <c r="N28" s="37">
        <f t="shared" si="2"/>
        <v>16.26819126819127</v>
      </c>
      <c r="O28" s="35">
        <f t="shared" si="3"/>
        <v>744</v>
      </c>
      <c r="P28" s="37">
        <f t="shared" si="4"/>
        <v>49.832551908908236</v>
      </c>
    </row>
    <row r="29" spans="1:18" s="98" customFormat="1" ht="14.5" customHeight="1">
      <c r="B29" s="242" t="s">
        <v>270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94"/>
      <c r="R29" s="94"/>
    </row>
    <row r="30" spans="1:18" s="98" customFormat="1" ht="14.5" customHeight="1">
      <c r="A30" s="21" t="s">
        <v>30</v>
      </c>
      <c r="B30" s="62">
        <f>B10*100/'Tab. 3.2'!B10</f>
        <v>16.213866358577761</v>
      </c>
      <c r="C30" s="62">
        <f>C10*100/'Tab. 3.2'!C10</f>
        <v>16.276435369401479</v>
      </c>
      <c r="D30" s="62">
        <f>D10*100/'Tab. 3.2'!D10</f>
        <v>16.193293075353626</v>
      </c>
      <c r="E30" s="62">
        <f>E10*100/'Tab. 3.2'!E10</f>
        <v>16.334810756193978</v>
      </c>
      <c r="F30" s="62">
        <f>F10*100/'Tab. 3.2'!F10</f>
        <v>16.386329322866089</v>
      </c>
      <c r="G30" s="62">
        <f>G10*100/'Tab. 3.2'!G10</f>
        <v>16.345317912234467</v>
      </c>
      <c r="H30" s="62">
        <f>H10*100/'Tab. 3.2'!H10</f>
        <v>16.211780163918537</v>
      </c>
      <c r="I30" s="62">
        <f>I10*100/'Tab. 3.2'!I10</f>
        <v>16.185396582680784</v>
      </c>
      <c r="J30" s="62">
        <f>J10*100/'Tab. 3.2'!J10</f>
        <v>15.956198820001417</v>
      </c>
      <c r="K30" s="62">
        <f>K10*100/'Tab. 3.2'!K10</f>
        <v>15.702665694391658</v>
      </c>
      <c r="L30" s="62">
        <f>L10*100/'Tab. 3.2'!L10</f>
        <v>15.736608120729748</v>
      </c>
      <c r="M30" s="37">
        <f>L30-G30</f>
        <v>-0.60870979150471882</v>
      </c>
      <c r="N30" s="165" t="s">
        <v>140</v>
      </c>
      <c r="O30" s="37">
        <f>L30-B30</f>
        <v>-0.47725823784801236</v>
      </c>
      <c r="P30" s="165" t="s">
        <v>140</v>
      </c>
      <c r="Q30" s="94"/>
      <c r="R30" s="94"/>
    </row>
    <row r="31" spans="1:18" s="98" customFormat="1" ht="14.5" customHeight="1">
      <c r="A31" s="196" t="s">
        <v>19</v>
      </c>
      <c r="B31" s="106">
        <f>B11*100/'Tab. 3.2'!B11</f>
        <v>18.314472331464433</v>
      </c>
      <c r="C31" s="106">
        <f>C11*100/'Tab. 3.2'!C11</f>
        <v>18.305993702551245</v>
      </c>
      <c r="D31" s="106">
        <f>D11*100/'Tab. 3.2'!D11</f>
        <v>18.114789444291279</v>
      </c>
      <c r="E31" s="106">
        <f>E11*100/'Tab. 3.2'!E11</f>
        <v>18.185877400012757</v>
      </c>
      <c r="F31" s="106">
        <f>F11*100/'Tab. 3.2'!F11</f>
        <v>18.161019753589247</v>
      </c>
      <c r="G31" s="106">
        <f>G11*100/'Tab. 3.2'!G11</f>
        <v>18.142522574938805</v>
      </c>
      <c r="H31" s="106">
        <f>H11*100/'Tab. 3.2'!H11</f>
        <v>17.932612000655926</v>
      </c>
      <c r="I31" s="106">
        <f>I11*100/'Tab. 3.2'!I11</f>
        <v>17.855939925794988</v>
      </c>
      <c r="J31" s="106">
        <f>J11*100/'Tab. 3.2'!J11</f>
        <v>17.563279137764404</v>
      </c>
      <c r="K31" s="106">
        <f>K11*100/'Tab. 3.2'!K11</f>
        <v>17.191777654458008</v>
      </c>
      <c r="L31" s="106">
        <f>L11*100/'Tab. 3.2'!L11</f>
        <v>17.225430179242277</v>
      </c>
      <c r="M31" s="38">
        <f t="shared" ref="M31:M48" si="12">L31-G31</f>
        <v>-0.91709239569652823</v>
      </c>
      <c r="N31" s="38" t="s">
        <v>140</v>
      </c>
      <c r="O31" s="38">
        <f t="shared" ref="O31:O48" si="13">L31-B31</f>
        <v>-1.0890421522221558</v>
      </c>
      <c r="P31" s="38" t="s">
        <v>140</v>
      </c>
      <c r="Q31" s="94"/>
      <c r="R31" s="94"/>
    </row>
    <row r="32" spans="1:18" s="98" customFormat="1" ht="14.5" customHeight="1">
      <c r="A32" s="197" t="s">
        <v>3</v>
      </c>
      <c r="B32" s="104">
        <f>B12*100/'Tab. 3.2'!B12</f>
        <v>30.594767551289291</v>
      </c>
      <c r="C32" s="104">
        <f>C12*100/'Tab. 3.2'!C12</f>
        <v>31.785879095523764</v>
      </c>
      <c r="D32" s="104">
        <f>D12*100/'Tab. 3.2'!D12</f>
        <v>31.56376746282109</v>
      </c>
      <c r="E32" s="104">
        <f>E12*100/'Tab. 3.2'!E12</f>
        <v>32.03038320389178</v>
      </c>
      <c r="F32" s="104">
        <f>F12*100/'Tab. 3.2'!F12</f>
        <v>32.611681072784556</v>
      </c>
      <c r="G32" s="104">
        <f>G12*100/'Tab. 3.2'!G12</f>
        <v>32.727533941527192</v>
      </c>
      <c r="H32" s="104">
        <f>H12*100/'Tab. 3.2'!H12</f>
        <v>32.766332339387368</v>
      </c>
      <c r="I32" s="104">
        <f>I12*100/'Tab. 3.2'!I12</f>
        <v>33.40987370838117</v>
      </c>
      <c r="J32" s="104">
        <f>J12*100/'Tab. 3.2'!J12</f>
        <v>32.529248582800626</v>
      </c>
      <c r="K32" s="104">
        <f>K12*100/'Tab. 3.2'!K12</f>
        <v>31.216386314223595</v>
      </c>
      <c r="L32" s="104">
        <f>L12*100/'Tab. 3.2'!L12</f>
        <v>31.529123510413186</v>
      </c>
      <c r="M32" s="37">
        <f t="shared" si="12"/>
        <v>-1.1984104311140058</v>
      </c>
      <c r="N32" s="37" t="s">
        <v>140</v>
      </c>
      <c r="O32" s="37">
        <f t="shared" si="13"/>
        <v>0.93435595912389502</v>
      </c>
      <c r="P32" s="37" t="s">
        <v>140</v>
      </c>
      <c r="Q32" s="94"/>
      <c r="R32" s="94"/>
    </row>
    <row r="33" spans="1:18" s="98" customFormat="1" ht="14.5" customHeight="1">
      <c r="A33" s="198" t="s">
        <v>4</v>
      </c>
      <c r="B33" s="105">
        <f>B13*100/'Tab. 3.2'!B13</f>
        <v>13.693811074918568</v>
      </c>
      <c r="C33" s="105">
        <f>C13*100/'Tab. 3.2'!C13</f>
        <v>14.241099312929419</v>
      </c>
      <c r="D33" s="105">
        <f>D13*100/'Tab. 3.2'!D13</f>
        <v>13.961813842482099</v>
      </c>
      <c r="E33" s="105">
        <f>E13*100/'Tab. 3.2'!E13</f>
        <v>13.738542121344391</v>
      </c>
      <c r="F33" s="105">
        <f>F13*100/'Tab. 3.2'!F13</f>
        <v>13.567941415785191</v>
      </c>
      <c r="G33" s="105">
        <f>G13*100/'Tab. 3.2'!G13</f>
        <v>13.144049346879536</v>
      </c>
      <c r="H33" s="105">
        <f>H13*100/'Tab. 3.2'!H13</f>
        <v>13.157894736842104</v>
      </c>
      <c r="I33" s="105">
        <f>I13*100/'Tab. 3.2'!I13</f>
        <v>13.395214851564376</v>
      </c>
      <c r="J33" s="105">
        <f>J13*100/'Tab. 3.2'!J13</f>
        <v>13.491870905120116</v>
      </c>
      <c r="K33" s="105">
        <f>K13*100/'Tab. 3.2'!K13</f>
        <v>13.629998444064105</v>
      </c>
      <c r="L33" s="105">
        <f>L13*100/'Tab. 3.2'!L13</f>
        <v>14.109334325027891</v>
      </c>
      <c r="M33" s="38">
        <f t="shared" si="12"/>
        <v>0.96528497814835568</v>
      </c>
      <c r="N33" s="38" t="s">
        <v>140</v>
      </c>
      <c r="O33" s="38">
        <f t="shared" si="13"/>
        <v>0.41552325010932378</v>
      </c>
      <c r="P33" s="38" t="s">
        <v>140</v>
      </c>
      <c r="Q33" s="94"/>
      <c r="R33" s="94"/>
    </row>
    <row r="34" spans="1:18" s="98" customFormat="1" ht="14.5" customHeight="1">
      <c r="A34" s="197" t="s">
        <v>5</v>
      </c>
      <c r="B34" s="104">
        <f>B14*100/'Tab. 3.2'!B14</f>
        <v>24.881222887833093</v>
      </c>
      <c r="C34" s="104">
        <f>C14*100/'Tab. 3.2'!C14</f>
        <v>24.346485617763783</v>
      </c>
      <c r="D34" s="104">
        <f>D14*100/'Tab. 3.2'!D14</f>
        <v>24.535654797448064</v>
      </c>
      <c r="E34" s="104">
        <f>E14*100/'Tab. 3.2'!E14</f>
        <v>23.854837756368578</v>
      </c>
      <c r="F34" s="104">
        <f>F14*100/'Tab. 3.2'!F14</f>
        <v>23.766022037328536</v>
      </c>
      <c r="G34" s="104">
        <f>G14*100/'Tab. 3.2'!G14</f>
        <v>24.099516311618814</v>
      </c>
      <c r="H34" s="104">
        <f>H14*100/'Tab. 3.2'!H14</f>
        <v>23.541661501846939</v>
      </c>
      <c r="I34" s="104">
        <f>I14*100/'Tab. 3.2'!I14</f>
        <v>23.148410227379941</v>
      </c>
      <c r="J34" s="104">
        <f>J14*100/'Tab. 3.2'!J14</f>
        <v>23.051688979519461</v>
      </c>
      <c r="K34" s="104">
        <f>K14*100/'Tab. 3.2'!K14</f>
        <v>22.923238696109358</v>
      </c>
      <c r="L34" s="104">
        <f>L14*100/'Tab. 3.2'!L14</f>
        <v>23.498684025475658</v>
      </c>
      <c r="M34" s="37">
        <f t="shared" si="12"/>
        <v>-0.60083228614315587</v>
      </c>
      <c r="N34" s="37" t="s">
        <v>140</v>
      </c>
      <c r="O34" s="37">
        <f t="shared" si="13"/>
        <v>-1.3825388623574355</v>
      </c>
      <c r="P34" s="37" t="s">
        <v>140</v>
      </c>
      <c r="Q34" s="94"/>
      <c r="R34" s="94"/>
    </row>
    <row r="35" spans="1:18" s="98" customFormat="1" ht="14.5" customHeight="1">
      <c r="A35" s="198" t="s">
        <v>6</v>
      </c>
      <c r="B35" s="105">
        <f>B15*100/'Tab. 3.2'!B15</f>
        <v>21.071087025820848</v>
      </c>
      <c r="C35" s="105">
        <f>C15*100/'Tab. 3.2'!C15</f>
        <v>21.636530799877413</v>
      </c>
      <c r="D35" s="105">
        <f>D15*100/'Tab. 3.2'!D15</f>
        <v>22.750373692077726</v>
      </c>
      <c r="E35" s="105">
        <f>E15*100/'Tab. 3.2'!E15</f>
        <v>23.856026785714285</v>
      </c>
      <c r="F35" s="105">
        <f>F15*100/'Tab. 3.2'!F15</f>
        <v>24.216216216216218</v>
      </c>
      <c r="G35" s="105">
        <f>G15*100/'Tab. 3.2'!G15</f>
        <v>25.024461839530332</v>
      </c>
      <c r="H35" s="105">
        <f>H15*100/'Tab. 3.2'!H15</f>
        <v>24.694973157637872</v>
      </c>
      <c r="I35" s="105">
        <f>I15*100/'Tab. 3.2'!I15</f>
        <v>24.687933425797503</v>
      </c>
      <c r="J35" s="105">
        <f>J15*100/'Tab. 3.2'!J15</f>
        <v>25.011431184270691</v>
      </c>
      <c r="K35" s="105">
        <f>K15*100/'Tab. 3.2'!K15</f>
        <v>24.384291102729087</v>
      </c>
      <c r="L35" s="105">
        <f>L15*100/'Tab. 3.2'!L15</f>
        <v>23.872734934681837</v>
      </c>
      <c r="M35" s="38">
        <f t="shared" si="12"/>
        <v>-1.1517269048484948</v>
      </c>
      <c r="N35" s="38" t="s">
        <v>140</v>
      </c>
      <c r="O35" s="38">
        <f t="shared" si="13"/>
        <v>2.8016479088609891</v>
      </c>
      <c r="P35" s="38" t="s">
        <v>140</v>
      </c>
      <c r="Q35" s="94"/>
      <c r="R35" s="94"/>
    </row>
    <row r="36" spans="1:18" s="98" customFormat="1" ht="14.5" customHeight="1">
      <c r="A36" s="197" t="s">
        <v>7</v>
      </c>
      <c r="B36" s="104">
        <f>B16*100/'Tab. 3.2'!B16</f>
        <v>16.579923512666419</v>
      </c>
      <c r="C36" s="104">
        <f>C16*100/'Tab. 3.2'!C16</f>
        <v>16.764637748306018</v>
      </c>
      <c r="D36" s="104">
        <f>D16*100/'Tab. 3.2'!D16</f>
        <v>16.700422987365492</v>
      </c>
      <c r="E36" s="104">
        <f>E16*100/'Tab. 3.2'!E16</f>
        <v>16.707359146519465</v>
      </c>
      <c r="F36" s="104">
        <f>F16*100/'Tab. 3.2'!F16</f>
        <v>16.603768773746079</v>
      </c>
      <c r="G36" s="104">
        <f>G16*100/'Tab. 3.2'!G16</f>
        <v>16.566257999484282</v>
      </c>
      <c r="H36" s="104">
        <f>H16*100/'Tab. 3.2'!H16</f>
        <v>16.55883856911003</v>
      </c>
      <c r="I36" s="104">
        <f>I16*100/'Tab. 3.2'!I16</f>
        <v>16.414827814994755</v>
      </c>
      <c r="J36" s="104">
        <f>J16*100/'Tab. 3.2'!J16</f>
        <v>15.756816236703754</v>
      </c>
      <c r="K36" s="104">
        <f>K16*100/'Tab. 3.2'!K16</f>
        <v>15.166213633263858</v>
      </c>
      <c r="L36" s="104">
        <f>L16*100/'Tab. 3.2'!L16</f>
        <v>15.245449014928168</v>
      </c>
      <c r="M36" s="37">
        <f t="shared" si="12"/>
        <v>-1.3208089845561144</v>
      </c>
      <c r="N36" s="37" t="s">
        <v>140</v>
      </c>
      <c r="O36" s="37">
        <f t="shared" si="13"/>
        <v>-1.3344744977382508</v>
      </c>
      <c r="P36" s="37" t="s">
        <v>140</v>
      </c>
      <c r="Q36" s="94"/>
      <c r="R36" s="94"/>
    </row>
    <row r="37" spans="1:18" s="98" customFormat="1" ht="14.5" customHeight="1">
      <c r="A37" s="198" t="s">
        <v>8</v>
      </c>
      <c r="B37" s="105">
        <f>B17*100/'Tab. 3.2'!B17</f>
        <v>18.429150930200027</v>
      </c>
      <c r="C37" s="105">
        <f>C17*100/'Tab. 3.2'!C17</f>
        <v>18.383307264800827</v>
      </c>
      <c r="D37" s="105">
        <f>D17*100/'Tab. 3.2'!D17</f>
        <v>17.995363513426494</v>
      </c>
      <c r="E37" s="105">
        <f>E17*100/'Tab. 3.2'!E17</f>
        <v>18.053037519589466</v>
      </c>
      <c r="F37" s="105">
        <f>F17*100/'Tab. 3.2'!F17</f>
        <v>17.80948797360271</v>
      </c>
      <c r="G37" s="105">
        <f>G17*100/'Tab. 3.2'!G17</f>
        <v>17.662717955543723</v>
      </c>
      <c r="H37" s="105">
        <f>H17*100/'Tab. 3.2'!H17</f>
        <v>17.166246851385392</v>
      </c>
      <c r="I37" s="105">
        <f>I17*100/'Tab. 3.2'!I17</f>
        <v>17.443143652240668</v>
      </c>
      <c r="J37" s="105">
        <f>J17*100/'Tab. 3.2'!J17</f>
        <v>17.221880201564176</v>
      </c>
      <c r="K37" s="105">
        <f>K17*100/'Tab. 3.2'!K17</f>
        <v>17.116643675140686</v>
      </c>
      <c r="L37" s="105">
        <f>L17*100/'Tab. 3.2'!L17</f>
        <v>17.057338622430581</v>
      </c>
      <c r="M37" s="38">
        <f t="shared" si="12"/>
        <v>-0.60537933311314163</v>
      </c>
      <c r="N37" s="38" t="s">
        <v>140</v>
      </c>
      <c r="O37" s="38">
        <f t="shared" si="13"/>
        <v>-1.3718123077694457</v>
      </c>
      <c r="P37" s="38" t="s">
        <v>140</v>
      </c>
      <c r="Q37" s="94"/>
      <c r="R37" s="94"/>
    </row>
    <row r="38" spans="1:18" s="98" customFormat="1" ht="14.5" customHeight="1">
      <c r="A38" s="197" t="s">
        <v>9</v>
      </c>
      <c r="B38" s="104">
        <f>B18*100/'Tab. 3.2'!B18</f>
        <v>17.984241975569773</v>
      </c>
      <c r="C38" s="104">
        <f>C18*100/'Tab. 3.2'!C18</f>
        <v>17.865547938197075</v>
      </c>
      <c r="D38" s="104">
        <f>D18*100/'Tab. 3.2'!D18</f>
        <v>16.300141576215196</v>
      </c>
      <c r="E38" s="104">
        <f>E18*100/'Tab. 3.2'!E18</f>
        <v>16.94560669456067</v>
      </c>
      <c r="F38" s="104">
        <f>F18*100/'Tab. 3.2'!F18</f>
        <v>17.658288259624562</v>
      </c>
      <c r="G38" s="104">
        <f>G18*100/'Tab. 3.2'!G18</f>
        <v>17.587812103258571</v>
      </c>
      <c r="H38" s="104">
        <f>H18*100/'Tab. 3.2'!H18</f>
        <v>17.092845043155602</v>
      </c>
      <c r="I38" s="104">
        <f>I18*100/'Tab. 3.2'!I18</f>
        <v>16.744399418915819</v>
      </c>
      <c r="J38" s="104">
        <f>J18*100/'Tab. 3.2'!J18</f>
        <v>16.69319250524488</v>
      </c>
      <c r="K38" s="104">
        <f>K18*100/'Tab. 3.2'!K18</f>
        <v>16.926225243661335</v>
      </c>
      <c r="L38" s="104">
        <f>L18*100/'Tab. 3.2'!L18</f>
        <v>16.357651484616419</v>
      </c>
      <c r="M38" s="37">
        <f t="shared" si="12"/>
        <v>-1.2301606186421523</v>
      </c>
      <c r="N38" s="37" t="s">
        <v>140</v>
      </c>
      <c r="O38" s="37">
        <f t="shared" si="13"/>
        <v>-1.6265904909533546</v>
      </c>
      <c r="P38" s="37" t="s">
        <v>140</v>
      </c>
      <c r="Q38" s="94"/>
      <c r="R38" s="94"/>
    </row>
    <row r="39" spans="1:18" s="98" customFormat="1" ht="14.5" customHeight="1">
      <c r="A39" s="198" t="s">
        <v>10</v>
      </c>
      <c r="B39" s="105">
        <f>B19*100/'Tab. 3.2'!B19</f>
        <v>18.583624113942108</v>
      </c>
      <c r="C39" s="105">
        <f>C19*100/'Tab. 3.2'!C19</f>
        <v>18.71820956256358</v>
      </c>
      <c r="D39" s="105">
        <f>D19*100/'Tab. 3.2'!D19</f>
        <v>18.724460011675422</v>
      </c>
      <c r="E39" s="105">
        <f>E19*100/'Tab. 3.2'!E19</f>
        <v>18.477749921654652</v>
      </c>
      <c r="F39" s="105">
        <f>F19*100/'Tab. 3.2'!F19</f>
        <v>18.531705974121319</v>
      </c>
      <c r="G39" s="105">
        <f>G19*100/'Tab. 3.2'!G19</f>
        <v>18.08758923668314</v>
      </c>
      <c r="H39" s="105">
        <f>H19*100/'Tab. 3.2'!H19</f>
        <v>17.761440263962967</v>
      </c>
      <c r="I39" s="105">
        <f>I19*100/'Tab. 3.2'!I19</f>
        <v>17.656708184536772</v>
      </c>
      <c r="J39" s="105">
        <f>J19*100/'Tab. 3.2'!J19</f>
        <v>17.119754269437262</v>
      </c>
      <c r="K39" s="105">
        <f>K19*100/'Tab. 3.2'!K19</f>
        <v>16.581297367677585</v>
      </c>
      <c r="L39" s="105">
        <f>L19*100/'Tab. 3.2'!L19</f>
        <v>16.289465016703524</v>
      </c>
      <c r="M39" s="38">
        <f t="shared" si="12"/>
        <v>-1.7981242199796164</v>
      </c>
      <c r="N39" s="38" t="s">
        <v>140</v>
      </c>
      <c r="O39" s="38">
        <f t="shared" si="13"/>
        <v>-2.2941590972385839</v>
      </c>
      <c r="P39" s="38" t="s">
        <v>140</v>
      </c>
      <c r="Q39" s="94"/>
      <c r="R39" s="94"/>
    </row>
    <row r="40" spans="1:18" s="98" customFormat="1" ht="14.5" customHeight="1">
      <c r="A40" s="197" t="s">
        <v>11</v>
      </c>
      <c r="B40" s="104">
        <f>B20*100/'Tab. 3.2'!B20</f>
        <v>14.811322872471772</v>
      </c>
      <c r="C40" s="104">
        <f>C20*100/'Tab. 3.2'!C20</f>
        <v>14.348024758027666</v>
      </c>
      <c r="D40" s="104">
        <f>D20*100/'Tab. 3.2'!D20</f>
        <v>14.346574329844765</v>
      </c>
      <c r="E40" s="104">
        <f>E20*100/'Tab. 3.2'!E20</f>
        <v>14.88454450186102</v>
      </c>
      <c r="F40" s="104">
        <f>F20*100/'Tab. 3.2'!F20</f>
        <v>14.712066743539307</v>
      </c>
      <c r="G40" s="104">
        <f>G20*100/'Tab. 3.2'!G20</f>
        <v>14.815992875091448</v>
      </c>
      <c r="H40" s="104">
        <f>H20*100/'Tab. 3.2'!H20</f>
        <v>14.942700250686404</v>
      </c>
      <c r="I40" s="104">
        <f>I20*100/'Tab. 3.2'!I20</f>
        <v>14.935531074850216</v>
      </c>
      <c r="J40" s="104">
        <f>J20*100/'Tab. 3.2'!J20</f>
        <v>15.145378825507201</v>
      </c>
      <c r="K40" s="104">
        <f>K20*100/'Tab. 3.2'!K20</f>
        <v>14.936449511012638</v>
      </c>
      <c r="L40" s="104">
        <f>L20*100/'Tab. 3.2'!L20</f>
        <v>15.030751424097316</v>
      </c>
      <c r="M40" s="37">
        <f t="shared" si="12"/>
        <v>0.2147585490058681</v>
      </c>
      <c r="N40" s="37" t="s">
        <v>140</v>
      </c>
      <c r="O40" s="37">
        <f t="shared" si="13"/>
        <v>0.21942855162554409</v>
      </c>
      <c r="P40" s="37" t="s">
        <v>140</v>
      </c>
      <c r="Q40" s="94"/>
      <c r="R40" s="94"/>
    </row>
    <row r="41" spans="1:18" s="98" customFormat="1" ht="14.5" customHeight="1">
      <c r="A41" s="198" t="s">
        <v>12</v>
      </c>
      <c r="B41" s="105">
        <f>B21*100/'Tab. 3.2'!B21</f>
        <v>11.548096192384769</v>
      </c>
      <c r="C41" s="105">
        <f>C21*100/'Tab. 3.2'!C21</f>
        <v>12.279831307367898</v>
      </c>
      <c r="D41" s="105">
        <f>D21*100/'Tab. 3.2'!D21</f>
        <v>12.003919647231749</v>
      </c>
      <c r="E41" s="105">
        <f>E21*100/'Tab. 3.2'!E21</f>
        <v>12.508884150675195</v>
      </c>
      <c r="F41" s="105">
        <f>F21*100/'Tab. 3.2'!F21</f>
        <v>11.947513812154696</v>
      </c>
      <c r="G41" s="105">
        <f>G21*100/'Tab. 3.2'!G21</f>
        <v>11.902254055192753</v>
      </c>
      <c r="H41" s="105">
        <f>H21*100/'Tab. 3.2'!H21</f>
        <v>11.717656468706259</v>
      </c>
      <c r="I41" s="105">
        <f>I21*100/'Tab. 3.2'!I21</f>
        <v>11.323851203501095</v>
      </c>
      <c r="J41" s="105">
        <f>J21*100/'Tab. 3.2'!J21</f>
        <v>11.133637438756546</v>
      </c>
      <c r="K41" s="105">
        <f>K21*100/'Tab. 3.2'!K21</f>
        <v>10.117685518143183</v>
      </c>
      <c r="L41" s="105">
        <f>L21*100/'Tab. 3.2'!L21</f>
        <v>10.73890046481808</v>
      </c>
      <c r="M41" s="38">
        <f t="shared" si="12"/>
        <v>-1.1633535903746726</v>
      </c>
      <c r="N41" s="38" t="s">
        <v>140</v>
      </c>
      <c r="O41" s="38">
        <f t="shared" si="13"/>
        <v>-0.80919572756668856</v>
      </c>
      <c r="P41" s="38" t="s">
        <v>140</v>
      </c>
      <c r="Q41" s="94"/>
      <c r="R41" s="94"/>
    </row>
    <row r="42" spans="1:18" s="98" customFormat="1" ht="14.5" customHeight="1">
      <c r="A42" s="195" t="s">
        <v>41</v>
      </c>
      <c r="B42" s="104">
        <f>B22*100/'Tab. 3.2'!B22</f>
        <v>9.1351664627471187</v>
      </c>
      <c r="C42" s="104">
        <f>C22*100/'Tab. 3.2'!C22</f>
        <v>9.4313661721662125</v>
      </c>
      <c r="D42" s="104">
        <f>D22*100/'Tab. 3.2'!D22</f>
        <v>9.5820107750495573</v>
      </c>
      <c r="E42" s="104">
        <f>E22*100/'Tab. 3.2'!E22</f>
        <v>9.933943974274138</v>
      </c>
      <c r="F42" s="104">
        <f>F22*100/'Tab. 3.2'!F22</f>
        <v>10.217985157986707</v>
      </c>
      <c r="G42" s="104">
        <f>G22*100/'Tab. 3.2'!G22</f>
        <v>10.172878379605802</v>
      </c>
      <c r="H42" s="104">
        <f>H22*100/'Tab. 3.2'!H22</f>
        <v>10.284516264910298</v>
      </c>
      <c r="I42" s="104">
        <f>I22*100/'Tab. 3.2'!I22</f>
        <v>10.304606787014228</v>
      </c>
      <c r="J42" s="104">
        <f>J22*100/'Tab. 3.2'!J22</f>
        <v>10.18640524253764</v>
      </c>
      <c r="K42" s="104">
        <f>K22*100/'Tab. 3.2'!K22</f>
        <v>10.218592729471274</v>
      </c>
      <c r="L42" s="104">
        <f>L22*100/'Tab. 3.2'!L22</f>
        <v>10.238804006381264</v>
      </c>
      <c r="M42" s="37">
        <f t="shared" si="12"/>
        <v>6.5925626775461765E-2</v>
      </c>
      <c r="N42" s="37" t="s">
        <v>140</v>
      </c>
      <c r="O42" s="37">
        <f t="shared" si="13"/>
        <v>1.1036375436341448</v>
      </c>
      <c r="P42" s="37" t="s">
        <v>140</v>
      </c>
      <c r="Q42" s="94"/>
      <c r="R42" s="94"/>
    </row>
    <row r="43" spans="1:18" s="98" customFormat="1" ht="14.5" customHeight="1">
      <c r="A43" s="198" t="s">
        <v>13</v>
      </c>
      <c r="B43" s="105">
        <f>B23*100/'Tab. 3.2'!B23</f>
        <v>10.641475133099597</v>
      </c>
      <c r="C43" s="105">
        <f>C23*100/'Tab. 3.2'!C23</f>
        <v>11.002014098690836</v>
      </c>
      <c r="D43" s="105">
        <f>D23*100/'Tab. 3.2'!D23</f>
        <v>10.706783640182874</v>
      </c>
      <c r="E43" s="105">
        <f>E23*100/'Tab. 3.2'!E23</f>
        <v>11.455889253871423</v>
      </c>
      <c r="F43" s="105">
        <f>F23*100/'Tab. 3.2'!F23</f>
        <v>11.213458356315499</v>
      </c>
      <c r="G43" s="105">
        <f>G23*100/'Tab. 3.2'!G23</f>
        <v>11.073612130105159</v>
      </c>
      <c r="H43" s="105">
        <f>H23*100/'Tab. 3.2'!H23</f>
        <v>10.734642178594047</v>
      </c>
      <c r="I43" s="105">
        <f>I23*100/'Tab. 3.2'!I23</f>
        <v>10.565173116089612</v>
      </c>
      <c r="J43" s="105">
        <f>J23*100/'Tab. 3.2'!J23</f>
        <v>10.287243817666093</v>
      </c>
      <c r="K43" s="105">
        <f>K23*100/'Tab. 3.2'!K23</f>
        <v>10.11223131063344</v>
      </c>
      <c r="L43" s="105">
        <f>L23*100/'Tab. 3.2'!L23</f>
        <v>10.069878631849944</v>
      </c>
      <c r="M43" s="38">
        <f t="shared" si="12"/>
        <v>-1.0037334982552153</v>
      </c>
      <c r="N43" s="38" t="s">
        <v>140</v>
      </c>
      <c r="O43" s="38">
        <f t="shared" si="13"/>
        <v>-0.57159650124965289</v>
      </c>
      <c r="P43" s="38" t="s">
        <v>140</v>
      </c>
      <c r="Q43" s="94"/>
      <c r="R43" s="94"/>
    </row>
    <row r="44" spans="1:18" s="98" customFormat="1" ht="14.5" customHeight="1">
      <c r="A44" s="197" t="s">
        <v>14</v>
      </c>
      <c r="B44" s="104">
        <f>B24*100/'Tab. 3.2'!B24</f>
        <v>5.647758236314095</v>
      </c>
      <c r="C44" s="104">
        <f>C24*100/'Tab. 3.2'!C24</f>
        <v>6.0113982356155828</v>
      </c>
      <c r="D44" s="104">
        <f>D24*100/'Tab. 3.2'!D24</f>
        <v>6.794625719769674</v>
      </c>
      <c r="E44" s="104">
        <f>E24*100/'Tab. 3.2'!E24</f>
        <v>7.1036250457707801</v>
      </c>
      <c r="F44" s="104">
        <f>F24*100/'Tab. 3.2'!F24</f>
        <v>7.622313991740743</v>
      </c>
      <c r="G44" s="104">
        <f>G24*100/'Tab. 3.2'!G24</f>
        <v>7.8647392218047507</v>
      </c>
      <c r="H44" s="104">
        <f>H24*100/'Tab. 3.2'!H24</f>
        <v>8.2759041288040489</v>
      </c>
      <c r="I44" s="104">
        <f>I24*100/'Tab. 3.2'!I24</f>
        <v>8.3118102841042507</v>
      </c>
      <c r="J44" s="104">
        <f>J24*100/'Tab. 3.2'!J24</f>
        <v>8.4938605384702033</v>
      </c>
      <c r="K44" s="104">
        <f>K24*100/'Tab. 3.2'!K24</f>
        <v>7.9576615114621037</v>
      </c>
      <c r="L44" s="104">
        <f>L24*100/'Tab. 3.2'!L24</f>
        <v>8.4769887711529339</v>
      </c>
      <c r="M44" s="37">
        <f t="shared" si="12"/>
        <v>0.61224954934818321</v>
      </c>
      <c r="N44" s="37" t="s">
        <v>140</v>
      </c>
      <c r="O44" s="37">
        <f t="shared" si="13"/>
        <v>2.8292305348388389</v>
      </c>
      <c r="P44" s="37" t="s">
        <v>140</v>
      </c>
      <c r="Q44" s="94"/>
      <c r="R44" s="94"/>
    </row>
    <row r="45" spans="1:18" s="98" customFormat="1" ht="14.5" customHeight="1">
      <c r="A45" s="198" t="s">
        <v>15</v>
      </c>
      <c r="B45" s="105">
        <f>B25*100/'Tab. 3.2'!B25</f>
        <v>9.9000908265213443</v>
      </c>
      <c r="C45" s="105">
        <f>C25*100/'Tab. 3.2'!C25</f>
        <v>10.228835813430036</v>
      </c>
      <c r="D45" s="105">
        <f>D25*100/'Tab. 3.2'!D25</f>
        <v>10.820307766872652</v>
      </c>
      <c r="E45" s="105">
        <f>E25*100/'Tab. 3.2'!E25</f>
        <v>10.81986143187067</v>
      </c>
      <c r="F45" s="105">
        <f>F25*100/'Tab. 3.2'!F25</f>
        <v>11.292290626733223</v>
      </c>
      <c r="G45" s="105">
        <f>G25*100/'Tab. 3.2'!G25</f>
        <v>10.83800041485169</v>
      </c>
      <c r="H45" s="105">
        <f>H25*100/'Tab. 3.2'!H25</f>
        <v>11.004221066064591</v>
      </c>
      <c r="I45" s="105">
        <f>I25*100/'Tab. 3.2'!I25</f>
        <v>11.126947928544279</v>
      </c>
      <c r="J45" s="105">
        <f>J25*100/'Tab. 3.2'!J25</f>
        <v>11.452130096197893</v>
      </c>
      <c r="K45" s="105">
        <f>K25*100/'Tab. 3.2'!K25</f>
        <v>11.73342786246012</v>
      </c>
      <c r="L45" s="105">
        <f>L25*100/'Tab. 3.2'!L25</f>
        <v>11.826657458563536</v>
      </c>
      <c r="M45" s="38">
        <f t="shared" si="12"/>
        <v>0.98865704371184648</v>
      </c>
      <c r="N45" s="38" t="s">
        <v>140</v>
      </c>
      <c r="O45" s="38">
        <f t="shared" si="13"/>
        <v>1.9265666320421921</v>
      </c>
      <c r="P45" s="38" t="s">
        <v>140</v>
      </c>
      <c r="Q45" s="94"/>
      <c r="R45" s="94"/>
    </row>
    <row r="46" spans="1:18" s="98" customFormat="1" ht="14.5" customHeight="1">
      <c r="A46" s="197" t="s">
        <v>16</v>
      </c>
      <c r="B46" s="104">
        <f>B26*100/'Tab. 3.2'!B26</f>
        <v>7.4955863808322825</v>
      </c>
      <c r="C46" s="104">
        <f>C26*100/'Tab. 3.2'!C26</f>
        <v>7.7806307833922776</v>
      </c>
      <c r="D46" s="104">
        <f>D26*100/'Tab. 3.2'!D26</f>
        <v>7.7787541044258433</v>
      </c>
      <c r="E46" s="104">
        <f>E26*100/'Tab. 3.2'!E26</f>
        <v>8.2195975503062115</v>
      </c>
      <c r="F46" s="104">
        <f>F26*100/'Tab. 3.2'!F26</f>
        <v>8.7764754266913432</v>
      </c>
      <c r="G46" s="104">
        <f>G26*100/'Tab. 3.2'!G26</f>
        <v>8.7156482074867121</v>
      </c>
      <c r="H46" s="104">
        <f>H26*100/'Tab. 3.2'!H26</f>
        <v>8.779558686120895</v>
      </c>
      <c r="I46" s="104">
        <f>I26*100/'Tab. 3.2'!I26</f>
        <v>9.0243309846933464</v>
      </c>
      <c r="J46" s="104">
        <f>J26*100/'Tab. 3.2'!J26</f>
        <v>8.5822886102960787</v>
      </c>
      <c r="K46" s="104">
        <f>K26*100/'Tab. 3.2'!K26</f>
        <v>9.0062819386127657</v>
      </c>
      <c r="L46" s="104">
        <f>L26*100/'Tab. 3.2'!L26</f>
        <v>8.6747970028529338</v>
      </c>
      <c r="M46" s="37">
        <f t="shared" si="12"/>
        <v>-4.0851204633778337E-2</v>
      </c>
      <c r="N46" s="37" t="s">
        <v>140</v>
      </c>
      <c r="O46" s="37">
        <f t="shared" si="13"/>
        <v>1.1792106220206513</v>
      </c>
      <c r="P46" s="37" t="s">
        <v>140</v>
      </c>
      <c r="Q46" s="94"/>
      <c r="R46" s="94"/>
    </row>
    <row r="47" spans="1:18" s="98" customFormat="1" ht="14.5" customHeight="1">
      <c r="A47" s="198" t="s">
        <v>17</v>
      </c>
      <c r="B47" s="105">
        <f>B27*100/'Tab. 3.2'!B27</f>
        <v>8.1509673326990164</v>
      </c>
      <c r="C47" s="105">
        <f>C27*100/'Tab. 3.2'!C27</f>
        <v>8.53125</v>
      </c>
      <c r="D47" s="105">
        <f>D27*100/'Tab. 3.2'!D27</f>
        <v>8.5677360498707618</v>
      </c>
      <c r="E47" s="105">
        <f>E27*100/'Tab. 3.2'!E27</f>
        <v>8.8959316037735849</v>
      </c>
      <c r="F47" s="105">
        <f>F27*100/'Tab. 3.2'!F27</f>
        <v>9.1541135573580537</v>
      </c>
      <c r="G47" s="105">
        <f>G27*100/'Tab. 3.2'!G27</f>
        <v>9.1414105899725762</v>
      </c>
      <c r="H47" s="105">
        <f>H27*100/'Tab. 3.2'!H27</f>
        <v>9.498500953938402</v>
      </c>
      <c r="I47" s="105">
        <f>I27*100/'Tab. 3.2'!I27</f>
        <v>9.4992050874403819</v>
      </c>
      <c r="J47" s="105">
        <f>J27*100/'Tab. 3.2'!J27</f>
        <v>9.4991256557581814</v>
      </c>
      <c r="K47" s="105">
        <f>K27*100/'Tab. 3.2'!K27</f>
        <v>9.5499186599987951</v>
      </c>
      <c r="L47" s="105">
        <f>L27*100/'Tab. 3.2'!L27</f>
        <v>9.9397071490094753</v>
      </c>
      <c r="M47" s="38">
        <f t="shared" si="12"/>
        <v>0.79829655903689911</v>
      </c>
      <c r="N47" s="38" t="s">
        <v>140</v>
      </c>
      <c r="O47" s="38">
        <f t="shared" si="13"/>
        <v>1.7887398163104589</v>
      </c>
      <c r="P47" s="38" t="s">
        <v>140</v>
      </c>
      <c r="Q47" s="94"/>
      <c r="R47" s="94"/>
    </row>
    <row r="48" spans="1:18" s="98" customFormat="1" ht="14.5" customHeight="1">
      <c r="A48" s="197" t="s">
        <v>18</v>
      </c>
      <c r="B48" s="104">
        <f>B28*100/'Tab. 3.2'!B28</f>
        <v>14.947937525030037</v>
      </c>
      <c r="C48" s="104">
        <f>C28*100/'Tab. 3.2'!C28</f>
        <v>15.350117215370503</v>
      </c>
      <c r="D48" s="104">
        <f>D28*100/'Tab. 3.2'!D28</f>
        <v>15.611856599238935</v>
      </c>
      <c r="E48" s="104">
        <f>E28*100/'Tab. 3.2'!E28</f>
        <v>15.568225744105142</v>
      </c>
      <c r="F48" s="104">
        <f>F28*100/'Tab. 3.2'!F28</f>
        <v>15.657216494845361</v>
      </c>
      <c r="G48" s="104">
        <f>G28*100/'Tab. 3.2'!G28</f>
        <v>15.331898956092118</v>
      </c>
      <c r="H48" s="104">
        <f>H28*100/'Tab. 3.2'!H28</f>
        <v>15.490728177295342</v>
      </c>
      <c r="I48" s="104">
        <f>I28*100/'Tab. 3.2'!I28</f>
        <v>15.260518857641159</v>
      </c>
      <c r="J48" s="104">
        <f>J28*100/'Tab. 3.2'!J28</f>
        <v>15.338899108532617</v>
      </c>
      <c r="K48" s="104">
        <f>K28*100/'Tab. 3.2'!K28</f>
        <v>15.478686233403215</v>
      </c>
      <c r="L48" s="104">
        <f>L28*100/'Tab. 3.2'!L28</f>
        <v>15.373513847845508</v>
      </c>
      <c r="M48" s="37">
        <f t="shared" si="12"/>
        <v>4.1614891753390282E-2</v>
      </c>
      <c r="N48" s="37" t="s">
        <v>140</v>
      </c>
      <c r="O48" s="37">
        <f t="shared" si="13"/>
        <v>0.42557632281547164</v>
      </c>
      <c r="P48" s="37" t="s">
        <v>140</v>
      </c>
      <c r="Q48" s="94"/>
      <c r="R48" s="94"/>
    </row>
    <row r="49" spans="1:18" s="184" customFormat="1" ht="20.149999999999999" customHeight="1">
      <c r="A49" s="231" t="s">
        <v>250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85"/>
      <c r="R49" s="185"/>
    </row>
    <row r="50" spans="1:18" s="184" customFormat="1" ht="14.5" customHeight="1">
      <c r="A50" s="235" t="s">
        <v>251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8" s="184" customFormat="1" ht="14.5" customHeight="1">
      <c r="A51" s="235" t="s">
        <v>142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</sheetData>
  <mergeCells count="20">
    <mergeCell ref="A51:P51"/>
    <mergeCell ref="F5:F6"/>
    <mergeCell ref="A49:P49"/>
    <mergeCell ref="A50:P50"/>
    <mergeCell ref="O5:P5"/>
    <mergeCell ref="B7:P7"/>
    <mergeCell ref="B9:P9"/>
    <mergeCell ref="M5:N5"/>
    <mergeCell ref="A5:A6"/>
    <mergeCell ref="G5:G6"/>
    <mergeCell ref="H5:H6"/>
    <mergeCell ref="I5:I6"/>
    <mergeCell ref="J5:J6"/>
    <mergeCell ref="B29:P29"/>
    <mergeCell ref="K5:K6"/>
    <mergeCell ref="L5:L6"/>
    <mergeCell ref="B5:B6"/>
    <mergeCell ref="C5:C6"/>
    <mergeCell ref="D5:D6"/>
    <mergeCell ref="E5:E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Normal="100" workbookViewId="0">
      <selection activeCell="B65" sqref="B65"/>
    </sheetView>
  </sheetViews>
  <sheetFormatPr baseColWidth="10" defaultColWidth="10.81640625" defaultRowHeight="12.5"/>
  <cols>
    <col min="1" max="1" width="24.54296875" style="108" customWidth="1"/>
    <col min="2" max="2" width="13.453125" style="108" customWidth="1"/>
    <col min="3" max="6" width="15.453125" style="108" customWidth="1"/>
    <col min="7" max="7" width="14.1796875" style="108" customWidth="1"/>
    <col min="8" max="12" width="15.453125" style="108" customWidth="1"/>
    <col min="13" max="13" width="14.1796875" style="108" customWidth="1"/>
    <col min="14" max="18" width="15.453125" style="108" customWidth="1"/>
    <col min="19" max="19" width="14.1796875" style="108" customWidth="1"/>
    <col min="20" max="16384" width="10.81640625" style="108"/>
  </cols>
  <sheetData>
    <row r="1" spans="1:19" s="102" customFormat="1" ht="20.149999999999999" customHeight="1">
      <c r="A1" s="91" t="s">
        <v>0</v>
      </c>
    </row>
    <row r="2" spans="1:19">
      <c r="A2" s="107"/>
    </row>
    <row r="3" spans="1:19" ht="14.5" customHeight="1">
      <c r="A3" s="95" t="s">
        <v>212</v>
      </c>
    </row>
    <row r="4" spans="1:19" s="94" customFormat="1" ht="14.5" customHeight="1"/>
    <row r="5" spans="1:19" s="103" customFormat="1" ht="14.5" customHeight="1">
      <c r="A5" s="239" t="s">
        <v>58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4.5" customHeight="1">
      <c r="A6" s="239"/>
      <c r="B6" s="239" t="s">
        <v>20</v>
      </c>
      <c r="C6" s="236" t="s">
        <v>50</v>
      </c>
      <c r="D6" s="236"/>
      <c r="E6" s="236"/>
      <c r="F6" s="236"/>
      <c r="G6" s="236"/>
      <c r="H6" s="239" t="s">
        <v>20</v>
      </c>
      <c r="I6" s="236" t="s">
        <v>50</v>
      </c>
      <c r="J6" s="236"/>
      <c r="K6" s="236"/>
      <c r="L6" s="236"/>
      <c r="M6" s="236"/>
      <c r="N6" s="239" t="s">
        <v>20</v>
      </c>
      <c r="O6" s="236" t="s">
        <v>50</v>
      </c>
      <c r="P6" s="236"/>
      <c r="Q6" s="236"/>
      <c r="R6" s="236"/>
      <c r="S6" s="236"/>
    </row>
    <row r="7" spans="1:19" s="103" customFormat="1" ht="40" customHeight="1">
      <c r="A7" s="239"/>
      <c r="B7" s="239"/>
      <c r="C7" s="177" t="s">
        <v>43</v>
      </c>
      <c r="D7" s="177" t="s">
        <v>27</v>
      </c>
      <c r="E7" s="177" t="s">
        <v>45</v>
      </c>
      <c r="F7" s="177" t="s">
        <v>213</v>
      </c>
      <c r="G7" s="177" t="s">
        <v>47</v>
      </c>
      <c r="H7" s="239"/>
      <c r="I7" s="177" t="s">
        <v>43</v>
      </c>
      <c r="J7" s="177" t="s">
        <v>27</v>
      </c>
      <c r="K7" s="177" t="s">
        <v>45</v>
      </c>
      <c r="L7" s="177" t="s">
        <v>213</v>
      </c>
      <c r="M7" s="177" t="s">
        <v>47</v>
      </c>
      <c r="N7" s="239"/>
      <c r="O7" s="177" t="s">
        <v>43</v>
      </c>
      <c r="P7" s="177" t="s">
        <v>27</v>
      </c>
      <c r="Q7" s="177" t="s">
        <v>45</v>
      </c>
      <c r="R7" s="177" t="s">
        <v>213</v>
      </c>
      <c r="S7" s="177" t="s">
        <v>47</v>
      </c>
    </row>
    <row r="8" spans="1:19" s="181" customFormat="1" ht="14.5" customHeight="1">
      <c r="A8" s="180"/>
      <c r="B8" s="316" t="s">
        <v>1</v>
      </c>
      <c r="C8" s="316"/>
      <c r="D8" s="316"/>
      <c r="E8" s="316"/>
      <c r="F8" s="316"/>
      <c r="G8" s="316"/>
      <c r="H8" s="316" t="s">
        <v>1</v>
      </c>
      <c r="I8" s="316"/>
      <c r="J8" s="316"/>
      <c r="K8" s="316"/>
      <c r="L8" s="316"/>
      <c r="M8" s="316"/>
      <c r="N8" s="316" t="s">
        <v>1</v>
      </c>
      <c r="O8" s="316"/>
      <c r="P8" s="316"/>
      <c r="Q8" s="316"/>
      <c r="R8" s="316"/>
      <c r="S8" s="316"/>
    </row>
    <row r="9" spans="1:19" s="94" customFormat="1" ht="14.5" customHeight="1" thickBot="1">
      <c r="A9" s="182"/>
      <c r="B9" s="317" t="s">
        <v>20</v>
      </c>
      <c r="C9" s="317"/>
      <c r="D9" s="317"/>
      <c r="E9" s="317"/>
      <c r="F9" s="317"/>
      <c r="G9" s="317"/>
      <c r="H9" s="317" t="s">
        <v>20</v>
      </c>
      <c r="I9" s="317"/>
      <c r="J9" s="317"/>
      <c r="K9" s="317"/>
      <c r="L9" s="317"/>
      <c r="M9" s="317"/>
      <c r="N9" s="317" t="s">
        <v>20</v>
      </c>
      <c r="O9" s="317"/>
      <c r="P9" s="317"/>
      <c r="Q9" s="317"/>
      <c r="R9" s="317"/>
      <c r="S9" s="317"/>
    </row>
    <row r="10" spans="1:19" s="94" customFormat="1" ht="14.5" customHeight="1" thickBot="1">
      <c r="A10" s="99" t="s">
        <v>20</v>
      </c>
      <c r="B10" s="11">
        <f>SUM(B11:B15)</f>
        <v>439398</v>
      </c>
      <c r="C10" s="11">
        <f t="shared" ref="C10:M10" si="0">SUM(C11:C15)</f>
        <v>24868</v>
      </c>
      <c r="D10" s="11">
        <f t="shared" si="0"/>
        <v>177969</v>
      </c>
      <c r="E10" s="11">
        <f t="shared" si="0"/>
        <v>169407</v>
      </c>
      <c r="F10" s="11">
        <f t="shared" si="0"/>
        <v>16422</v>
      </c>
      <c r="G10" s="11">
        <f t="shared" si="0"/>
        <v>50732</v>
      </c>
      <c r="H10" s="11">
        <f t="shared" si="0"/>
        <v>549913</v>
      </c>
      <c r="I10" s="11">
        <f t="shared" si="0"/>
        <v>29981</v>
      </c>
      <c r="J10" s="11">
        <f t="shared" si="0"/>
        <v>215919</v>
      </c>
      <c r="K10" s="11">
        <f t="shared" si="0"/>
        <v>213927</v>
      </c>
      <c r="L10" s="11">
        <f t="shared" si="0"/>
        <v>21586</v>
      </c>
      <c r="M10" s="11">
        <f t="shared" si="0"/>
        <v>68500</v>
      </c>
      <c r="N10" s="35">
        <f>H10-B10</f>
        <v>110515</v>
      </c>
      <c r="O10" s="35">
        <f t="shared" ref="O10:S15" si="1">I10-C10</f>
        <v>5113</v>
      </c>
      <c r="P10" s="35">
        <f t="shared" si="1"/>
        <v>37950</v>
      </c>
      <c r="Q10" s="35">
        <f t="shared" si="1"/>
        <v>44520</v>
      </c>
      <c r="R10" s="35">
        <f t="shared" si="1"/>
        <v>5164</v>
      </c>
      <c r="S10" s="35">
        <f t="shared" si="1"/>
        <v>17768</v>
      </c>
    </row>
    <row r="11" spans="1:19" s="94" customFormat="1" ht="14.5" customHeight="1" thickBot="1">
      <c r="A11" s="100" t="s">
        <v>56</v>
      </c>
      <c r="B11" s="20">
        <f>SUM(C11:G11)</f>
        <v>177502</v>
      </c>
      <c r="C11" s="20">
        <v>16076</v>
      </c>
      <c r="D11" s="20">
        <v>83143</v>
      </c>
      <c r="E11" s="20">
        <v>57941</v>
      </c>
      <c r="F11" s="20">
        <v>4638</v>
      </c>
      <c r="G11" s="20">
        <v>15704</v>
      </c>
      <c r="H11" s="20">
        <f>SUM(I11:M11)</f>
        <v>222545</v>
      </c>
      <c r="I11" s="20">
        <v>18250</v>
      </c>
      <c r="J11" s="20">
        <v>100822</v>
      </c>
      <c r="K11" s="20">
        <v>76952</v>
      </c>
      <c r="L11" s="20">
        <v>6122</v>
      </c>
      <c r="M11" s="20">
        <v>20399</v>
      </c>
      <c r="N11" s="36">
        <f t="shared" ref="N11:N15" si="2">H11-B11</f>
        <v>45043</v>
      </c>
      <c r="O11" s="36">
        <f t="shared" si="1"/>
        <v>2174</v>
      </c>
      <c r="P11" s="36">
        <f t="shared" si="1"/>
        <v>17679</v>
      </c>
      <c r="Q11" s="36">
        <f t="shared" si="1"/>
        <v>19011</v>
      </c>
      <c r="R11" s="36">
        <f t="shared" si="1"/>
        <v>1484</v>
      </c>
      <c r="S11" s="36">
        <f t="shared" si="1"/>
        <v>4695</v>
      </c>
    </row>
    <row r="12" spans="1:19" s="94" customFormat="1" ht="14.5" customHeight="1" thickBot="1">
      <c r="A12" s="101" t="s">
        <v>65</v>
      </c>
      <c r="B12" s="11">
        <f t="shared" ref="B12:B15" si="3">SUM(C12:G12)</f>
        <v>44123</v>
      </c>
      <c r="C12" s="11">
        <v>2477</v>
      </c>
      <c r="D12" s="11">
        <v>23832</v>
      </c>
      <c r="E12" s="11">
        <v>12008</v>
      </c>
      <c r="F12" s="11">
        <v>1509</v>
      </c>
      <c r="G12" s="11">
        <v>4297</v>
      </c>
      <c r="H12" s="11">
        <f t="shared" ref="H12:H15" si="4">SUM(I12:M12)</f>
        <v>60960</v>
      </c>
      <c r="I12" s="11">
        <v>3288</v>
      </c>
      <c r="J12" s="11">
        <v>32820</v>
      </c>
      <c r="K12" s="11">
        <v>16569</v>
      </c>
      <c r="L12" s="11">
        <v>2101</v>
      </c>
      <c r="M12" s="11">
        <v>6182</v>
      </c>
      <c r="N12" s="35">
        <f t="shared" si="2"/>
        <v>16837</v>
      </c>
      <c r="O12" s="35">
        <f t="shared" si="1"/>
        <v>811</v>
      </c>
      <c r="P12" s="35">
        <f t="shared" si="1"/>
        <v>8988</v>
      </c>
      <c r="Q12" s="35">
        <f t="shared" si="1"/>
        <v>4561</v>
      </c>
      <c r="R12" s="35">
        <f t="shared" si="1"/>
        <v>592</v>
      </c>
      <c r="S12" s="35">
        <f t="shared" si="1"/>
        <v>1885</v>
      </c>
    </row>
    <row r="13" spans="1:19" s="94" customFormat="1" ht="14.5" customHeight="1" thickBot="1">
      <c r="A13" s="100" t="s">
        <v>57</v>
      </c>
      <c r="B13" s="20">
        <f t="shared" si="3"/>
        <v>32574</v>
      </c>
      <c r="C13" s="20">
        <v>1430</v>
      </c>
      <c r="D13" s="20">
        <v>16960</v>
      </c>
      <c r="E13" s="20">
        <v>10336</v>
      </c>
      <c r="F13" s="20">
        <v>1005</v>
      </c>
      <c r="G13" s="20">
        <v>2843</v>
      </c>
      <c r="H13" s="20">
        <f t="shared" si="4"/>
        <v>40377</v>
      </c>
      <c r="I13" s="20">
        <v>1745</v>
      </c>
      <c r="J13" s="20">
        <v>20697</v>
      </c>
      <c r="K13" s="20">
        <v>12541</v>
      </c>
      <c r="L13" s="20">
        <v>1145</v>
      </c>
      <c r="M13" s="20">
        <v>4249</v>
      </c>
      <c r="N13" s="36">
        <f t="shared" si="2"/>
        <v>7803</v>
      </c>
      <c r="O13" s="36">
        <f t="shared" si="1"/>
        <v>315</v>
      </c>
      <c r="P13" s="36">
        <f t="shared" si="1"/>
        <v>3737</v>
      </c>
      <c r="Q13" s="36">
        <f t="shared" si="1"/>
        <v>2205</v>
      </c>
      <c r="R13" s="36">
        <f t="shared" si="1"/>
        <v>140</v>
      </c>
      <c r="S13" s="36">
        <f t="shared" si="1"/>
        <v>1406</v>
      </c>
    </row>
    <row r="14" spans="1:19" s="94" customFormat="1" ht="14.5" customHeight="1" thickBot="1">
      <c r="A14" s="101" t="s">
        <v>83</v>
      </c>
      <c r="B14" s="11">
        <f t="shared" si="3"/>
        <v>151410</v>
      </c>
      <c r="C14" s="11">
        <v>3830</v>
      </c>
      <c r="D14" s="11">
        <v>50724</v>
      </c>
      <c r="E14" s="11">
        <v>72341</v>
      </c>
      <c r="F14" s="11">
        <v>5696</v>
      </c>
      <c r="G14" s="11">
        <v>18819</v>
      </c>
      <c r="H14" s="11">
        <f t="shared" si="4"/>
        <v>179293</v>
      </c>
      <c r="I14" s="11">
        <v>4536</v>
      </c>
      <c r="J14" s="11">
        <v>57204</v>
      </c>
      <c r="K14" s="11">
        <v>85034</v>
      </c>
      <c r="L14" s="11">
        <v>6934</v>
      </c>
      <c r="M14" s="11">
        <v>25585</v>
      </c>
      <c r="N14" s="35">
        <f t="shared" si="2"/>
        <v>27883</v>
      </c>
      <c r="O14" s="35">
        <f t="shared" si="1"/>
        <v>706</v>
      </c>
      <c r="P14" s="35">
        <f t="shared" si="1"/>
        <v>6480</v>
      </c>
      <c r="Q14" s="35">
        <f t="shared" si="1"/>
        <v>12693</v>
      </c>
      <c r="R14" s="35">
        <f t="shared" si="1"/>
        <v>1238</v>
      </c>
      <c r="S14" s="35">
        <f t="shared" si="1"/>
        <v>6766</v>
      </c>
    </row>
    <row r="15" spans="1:19" s="94" customFormat="1" ht="14.5" customHeight="1" thickBot="1">
      <c r="A15" s="100" t="s">
        <v>84</v>
      </c>
      <c r="B15" s="20">
        <f t="shared" si="3"/>
        <v>33789</v>
      </c>
      <c r="C15" s="20">
        <v>1055</v>
      </c>
      <c r="D15" s="20">
        <v>3310</v>
      </c>
      <c r="E15" s="20">
        <v>16781</v>
      </c>
      <c r="F15" s="20">
        <v>3574</v>
      </c>
      <c r="G15" s="20">
        <v>9069</v>
      </c>
      <c r="H15" s="20">
        <f t="shared" si="4"/>
        <v>46738</v>
      </c>
      <c r="I15" s="20">
        <v>2162</v>
      </c>
      <c r="J15" s="20">
        <v>4376</v>
      </c>
      <c r="K15" s="20">
        <v>22831</v>
      </c>
      <c r="L15" s="20">
        <v>5284</v>
      </c>
      <c r="M15" s="20">
        <v>12085</v>
      </c>
      <c r="N15" s="36">
        <f t="shared" si="2"/>
        <v>12949</v>
      </c>
      <c r="O15" s="36">
        <f t="shared" si="1"/>
        <v>1107</v>
      </c>
      <c r="P15" s="36">
        <f t="shared" si="1"/>
        <v>1066</v>
      </c>
      <c r="Q15" s="36">
        <f t="shared" si="1"/>
        <v>6050</v>
      </c>
      <c r="R15" s="36">
        <f t="shared" si="1"/>
        <v>1710</v>
      </c>
      <c r="S15" s="36">
        <f t="shared" si="1"/>
        <v>3016</v>
      </c>
    </row>
    <row r="16" spans="1:19" s="94" customFormat="1" ht="14.5" customHeight="1" thickBot="1">
      <c r="A16" s="183"/>
      <c r="B16" s="314" t="s">
        <v>21</v>
      </c>
      <c r="C16" s="314"/>
      <c r="D16" s="314"/>
      <c r="E16" s="314"/>
      <c r="F16" s="314"/>
      <c r="G16" s="315"/>
      <c r="H16" s="313" t="s">
        <v>21</v>
      </c>
      <c r="I16" s="314"/>
      <c r="J16" s="314"/>
      <c r="K16" s="314"/>
      <c r="L16" s="314"/>
      <c r="M16" s="314"/>
      <c r="N16" s="313" t="s">
        <v>21</v>
      </c>
      <c r="O16" s="314"/>
      <c r="P16" s="314"/>
      <c r="Q16" s="314"/>
      <c r="R16" s="314"/>
      <c r="S16" s="314"/>
    </row>
    <row r="17" spans="1:19" s="94" customFormat="1" ht="14.5" customHeight="1" thickBot="1">
      <c r="A17" s="99" t="s">
        <v>20</v>
      </c>
      <c r="B17" s="11">
        <f>SUM(B18:B22)</f>
        <v>147981</v>
      </c>
      <c r="C17" s="11">
        <f t="shared" ref="C17:M17" si="5">SUM(C18:C22)</f>
        <v>7983</v>
      </c>
      <c r="D17" s="11">
        <f t="shared" si="5"/>
        <v>62655</v>
      </c>
      <c r="E17" s="11">
        <f t="shared" si="5"/>
        <v>54925</v>
      </c>
      <c r="F17" s="11">
        <f t="shared" si="5"/>
        <v>4403</v>
      </c>
      <c r="G17" s="11">
        <f t="shared" si="5"/>
        <v>18015</v>
      </c>
      <c r="H17" s="11">
        <f t="shared" si="5"/>
        <v>187413</v>
      </c>
      <c r="I17" s="11">
        <f t="shared" si="5"/>
        <v>9814</v>
      </c>
      <c r="J17" s="11">
        <f t="shared" si="5"/>
        <v>78243</v>
      </c>
      <c r="K17" s="11">
        <f t="shared" si="5"/>
        <v>68829</v>
      </c>
      <c r="L17" s="11">
        <f t="shared" si="5"/>
        <v>5950</v>
      </c>
      <c r="M17" s="11">
        <f t="shared" si="5"/>
        <v>24577</v>
      </c>
      <c r="N17" s="35">
        <f>H17-B17</f>
        <v>39432</v>
      </c>
      <c r="O17" s="35">
        <f t="shared" ref="O17:S22" si="6">I17-C17</f>
        <v>1831</v>
      </c>
      <c r="P17" s="35">
        <f t="shared" si="6"/>
        <v>15588</v>
      </c>
      <c r="Q17" s="35">
        <f t="shared" si="6"/>
        <v>13904</v>
      </c>
      <c r="R17" s="35">
        <f t="shared" si="6"/>
        <v>1547</v>
      </c>
      <c r="S17" s="35">
        <f t="shared" si="6"/>
        <v>6562</v>
      </c>
    </row>
    <row r="18" spans="1:19" s="94" customFormat="1" ht="14.5" customHeight="1" thickBot="1">
      <c r="A18" s="100" t="s">
        <v>56</v>
      </c>
      <c r="B18" s="20">
        <f>SUM(C18:G18)</f>
        <v>59519</v>
      </c>
      <c r="C18" s="20">
        <v>5095</v>
      </c>
      <c r="D18" s="20">
        <v>28409</v>
      </c>
      <c r="E18" s="20">
        <v>19179</v>
      </c>
      <c r="F18" s="20">
        <v>1123</v>
      </c>
      <c r="G18" s="20">
        <v>5713</v>
      </c>
      <c r="H18" s="20">
        <f>SUM(I18:M18)</f>
        <v>76099</v>
      </c>
      <c r="I18" s="20">
        <v>6005</v>
      </c>
      <c r="J18" s="20">
        <v>36197</v>
      </c>
      <c r="K18" s="20">
        <v>25376</v>
      </c>
      <c r="L18" s="20">
        <v>1496</v>
      </c>
      <c r="M18" s="20">
        <v>7025</v>
      </c>
      <c r="N18" s="36">
        <f t="shared" ref="N18:N22" si="7">H18-B18</f>
        <v>16580</v>
      </c>
      <c r="O18" s="36">
        <f t="shared" si="6"/>
        <v>910</v>
      </c>
      <c r="P18" s="36">
        <f t="shared" si="6"/>
        <v>7788</v>
      </c>
      <c r="Q18" s="36">
        <f t="shared" si="6"/>
        <v>6197</v>
      </c>
      <c r="R18" s="36">
        <f t="shared" si="6"/>
        <v>373</v>
      </c>
      <c r="S18" s="36">
        <f t="shared" si="6"/>
        <v>1312</v>
      </c>
    </row>
    <row r="19" spans="1:19" s="94" customFormat="1" ht="14.5" customHeight="1" thickBot="1">
      <c r="A19" s="101" t="s">
        <v>65</v>
      </c>
      <c r="B19" s="11">
        <f t="shared" ref="B19:B22" si="8">SUM(C19:G19)</f>
        <v>13059</v>
      </c>
      <c r="C19" s="11">
        <v>846</v>
      </c>
      <c r="D19" s="11">
        <v>7407</v>
      </c>
      <c r="E19" s="11">
        <v>3250</v>
      </c>
      <c r="F19" s="11">
        <v>232</v>
      </c>
      <c r="G19" s="11">
        <v>1324</v>
      </c>
      <c r="H19" s="11">
        <f t="shared" ref="H19:H21" si="9">SUM(I19:M19)</f>
        <v>18141</v>
      </c>
      <c r="I19" s="11">
        <v>1193</v>
      </c>
      <c r="J19" s="11">
        <v>10072</v>
      </c>
      <c r="K19" s="11">
        <v>4549</v>
      </c>
      <c r="L19" s="11">
        <v>406</v>
      </c>
      <c r="M19" s="11">
        <v>1921</v>
      </c>
      <c r="N19" s="35">
        <f t="shared" si="7"/>
        <v>5082</v>
      </c>
      <c r="O19" s="35">
        <f t="shared" si="6"/>
        <v>347</v>
      </c>
      <c r="P19" s="35">
        <f t="shared" si="6"/>
        <v>2665</v>
      </c>
      <c r="Q19" s="35">
        <f t="shared" si="6"/>
        <v>1299</v>
      </c>
      <c r="R19" s="35">
        <f t="shared" si="6"/>
        <v>174</v>
      </c>
      <c r="S19" s="35">
        <f t="shared" si="6"/>
        <v>597</v>
      </c>
    </row>
    <row r="20" spans="1:19" s="94" customFormat="1" ht="14.5" customHeight="1" thickBot="1">
      <c r="A20" s="100" t="s">
        <v>57</v>
      </c>
      <c r="B20" s="20">
        <f t="shared" si="8"/>
        <v>12401</v>
      </c>
      <c r="C20" s="20">
        <v>564</v>
      </c>
      <c r="D20" s="20">
        <v>6901</v>
      </c>
      <c r="E20" s="20">
        <v>3343</v>
      </c>
      <c r="F20" s="20">
        <v>274</v>
      </c>
      <c r="G20" s="20">
        <v>1319</v>
      </c>
      <c r="H20" s="20">
        <f t="shared" si="9"/>
        <v>15978</v>
      </c>
      <c r="I20" s="20">
        <v>668</v>
      </c>
      <c r="J20" s="20">
        <v>8712</v>
      </c>
      <c r="K20" s="20">
        <v>4097</v>
      </c>
      <c r="L20" s="20">
        <v>316</v>
      </c>
      <c r="M20" s="20">
        <v>2185</v>
      </c>
      <c r="N20" s="36">
        <f t="shared" si="7"/>
        <v>3577</v>
      </c>
      <c r="O20" s="36">
        <f t="shared" si="6"/>
        <v>104</v>
      </c>
      <c r="P20" s="36">
        <f t="shared" si="6"/>
        <v>1811</v>
      </c>
      <c r="Q20" s="36">
        <f t="shared" si="6"/>
        <v>754</v>
      </c>
      <c r="R20" s="36">
        <f t="shared" si="6"/>
        <v>42</v>
      </c>
      <c r="S20" s="36">
        <f t="shared" si="6"/>
        <v>866</v>
      </c>
    </row>
    <row r="21" spans="1:19" s="94" customFormat="1" ht="14.5" customHeight="1" thickBot="1">
      <c r="A21" s="101" t="s">
        <v>83</v>
      </c>
      <c r="B21" s="11">
        <f t="shared" si="8"/>
        <v>54126</v>
      </c>
      <c r="C21" s="11">
        <v>1234</v>
      </c>
      <c r="D21" s="11">
        <v>19198</v>
      </c>
      <c r="E21" s="11">
        <v>24842</v>
      </c>
      <c r="F21" s="11">
        <v>1654</v>
      </c>
      <c r="G21" s="11">
        <v>7198</v>
      </c>
      <c r="H21" s="11">
        <f t="shared" si="9"/>
        <v>63854</v>
      </c>
      <c r="I21" s="11">
        <v>1407</v>
      </c>
      <c r="J21" s="11">
        <v>22136</v>
      </c>
      <c r="K21" s="11">
        <v>28361</v>
      </c>
      <c r="L21" s="11">
        <v>2085</v>
      </c>
      <c r="M21" s="11">
        <v>9865</v>
      </c>
      <c r="N21" s="35">
        <f t="shared" si="7"/>
        <v>9728</v>
      </c>
      <c r="O21" s="35">
        <f t="shared" si="6"/>
        <v>173</v>
      </c>
      <c r="P21" s="35">
        <f t="shared" si="6"/>
        <v>2938</v>
      </c>
      <c r="Q21" s="35">
        <f t="shared" si="6"/>
        <v>3519</v>
      </c>
      <c r="R21" s="35">
        <f t="shared" si="6"/>
        <v>431</v>
      </c>
      <c r="S21" s="35">
        <f t="shared" si="6"/>
        <v>2667</v>
      </c>
    </row>
    <row r="22" spans="1:19" s="94" customFormat="1" ht="14.5" customHeight="1" thickBot="1">
      <c r="A22" s="100" t="s">
        <v>84</v>
      </c>
      <c r="B22" s="20">
        <f t="shared" si="8"/>
        <v>8876</v>
      </c>
      <c r="C22" s="20">
        <v>244</v>
      </c>
      <c r="D22" s="20">
        <v>740</v>
      </c>
      <c r="E22" s="20">
        <v>4311</v>
      </c>
      <c r="F22" s="20">
        <v>1120</v>
      </c>
      <c r="G22" s="20">
        <v>2461</v>
      </c>
      <c r="H22" s="20">
        <f>SUM(I22:M22)</f>
        <v>13341</v>
      </c>
      <c r="I22" s="20">
        <v>541</v>
      </c>
      <c r="J22" s="20">
        <v>1126</v>
      </c>
      <c r="K22" s="20">
        <v>6446</v>
      </c>
      <c r="L22" s="20">
        <v>1647</v>
      </c>
      <c r="M22" s="20">
        <v>3581</v>
      </c>
      <c r="N22" s="36">
        <f t="shared" si="7"/>
        <v>4465</v>
      </c>
      <c r="O22" s="36">
        <f t="shared" si="6"/>
        <v>297</v>
      </c>
      <c r="P22" s="36">
        <f t="shared" si="6"/>
        <v>386</v>
      </c>
      <c r="Q22" s="36">
        <f t="shared" si="6"/>
        <v>2135</v>
      </c>
      <c r="R22" s="36">
        <f t="shared" si="6"/>
        <v>527</v>
      </c>
      <c r="S22" s="36">
        <f t="shared" si="6"/>
        <v>1120</v>
      </c>
    </row>
    <row r="23" spans="1:19" s="103" customFormat="1" ht="14.5" customHeight="1" thickBot="1">
      <c r="A23" s="183"/>
      <c r="B23" s="313" t="s">
        <v>53</v>
      </c>
      <c r="C23" s="314"/>
      <c r="D23" s="314"/>
      <c r="E23" s="314"/>
      <c r="F23" s="314"/>
      <c r="G23" s="314"/>
      <c r="H23" s="313" t="s">
        <v>53</v>
      </c>
      <c r="I23" s="314"/>
      <c r="J23" s="314"/>
      <c r="K23" s="314"/>
      <c r="L23" s="314"/>
      <c r="M23" s="314"/>
      <c r="N23" s="313" t="s">
        <v>53</v>
      </c>
      <c r="O23" s="314"/>
      <c r="P23" s="314"/>
      <c r="Q23" s="314"/>
      <c r="R23" s="314"/>
      <c r="S23" s="314"/>
    </row>
    <row r="24" spans="1:19" s="94" customFormat="1" ht="14.5" customHeight="1" thickBot="1">
      <c r="A24" s="99" t="s">
        <v>20</v>
      </c>
      <c r="B24" s="11">
        <f>SUM(B25:B29)</f>
        <v>71821</v>
      </c>
      <c r="C24" s="11">
        <f t="shared" ref="C24:M24" si="10">SUM(C25:C29)</f>
        <v>4350</v>
      </c>
      <c r="D24" s="11">
        <f t="shared" si="10"/>
        <v>28209</v>
      </c>
      <c r="E24" s="11">
        <f t="shared" si="10"/>
        <v>29058</v>
      </c>
      <c r="F24" s="11">
        <f t="shared" si="10"/>
        <v>3019</v>
      </c>
      <c r="G24" s="11">
        <f t="shared" si="10"/>
        <v>7185</v>
      </c>
      <c r="H24" s="11">
        <f t="shared" si="10"/>
        <v>86351</v>
      </c>
      <c r="I24" s="11">
        <f t="shared" si="10"/>
        <v>5006</v>
      </c>
      <c r="J24" s="11">
        <f t="shared" si="10"/>
        <v>33222</v>
      </c>
      <c r="K24" s="11">
        <f t="shared" si="10"/>
        <v>34775</v>
      </c>
      <c r="L24" s="11">
        <f t="shared" si="10"/>
        <v>3694</v>
      </c>
      <c r="M24" s="11">
        <f t="shared" si="10"/>
        <v>9654</v>
      </c>
      <c r="N24" s="35">
        <f>H24-B24</f>
        <v>14530</v>
      </c>
      <c r="O24" s="35">
        <f t="shared" ref="O24:S29" si="11">I24-C24</f>
        <v>656</v>
      </c>
      <c r="P24" s="35">
        <f t="shared" si="11"/>
        <v>5013</v>
      </c>
      <c r="Q24" s="35">
        <f t="shared" si="11"/>
        <v>5717</v>
      </c>
      <c r="R24" s="35">
        <f t="shared" si="11"/>
        <v>675</v>
      </c>
      <c r="S24" s="35">
        <f t="shared" si="11"/>
        <v>2469</v>
      </c>
    </row>
    <row r="25" spans="1:19" s="94" customFormat="1" ht="14.5" customHeight="1" thickBot="1">
      <c r="A25" s="100" t="s">
        <v>56</v>
      </c>
      <c r="B25" s="20">
        <f>SUM(C25:G25)</f>
        <v>27940</v>
      </c>
      <c r="C25" s="20">
        <v>2749</v>
      </c>
      <c r="D25" s="20">
        <v>13037</v>
      </c>
      <c r="E25" s="20">
        <v>9180</v>
      </c>
      <c r="F25" s="20">
        <v>807</v>
      </c>
      <c r="G25" s="20">
        <v>2167</v>
      </c>
      <c r="H25" s="20">
        <f>SUM(I25:M25)</f>
        <v>33056</v>
      </c>
      <c r="I25" s="20">
        <v>3035</v>
      </c>
      <c r="J25" s="20">
        <v>14678</v>
      </c>
      <c r="K25" s="20">
        <v>11659</v>
      </c>
      <c r="L25" s="20">
        <v>950</v>
      </c>
      <c r="M25" s="20">
        <v>2734</v>
      </c>
      <c r="N25" s="36">
        <f t="shared" ref="N25:N29" si="12">H25-B25</f>
        <v>5116</v>
      </c>
      <c r="O25" s="36">
        <f t="shared" si="11"/>
        <v>286</v>
      </c>
      <c r="P25" s="36">
        <f t="shared" si="11"/>
        <v>1641</v>
      </c>
      <c r="Q25" s="36">
        <f t="shared" si="11"/>
        <v>2479</v>
      </c>
      <c r="R25" s="36">
        <f t="shared" si="11"/>
        <v>143</v>
      </c>
      <c r="S25" s="36">
        <f t="shared" si="11"/>
        <v>567</v>
      </c>
    </row>
    <row r="26" spans="1:19" s="94" customFormat="1" ht="14.5" customHeight="1" thickBot="1">
      <c r="A26" s="101" t="s">
        <v>65</v>
      </c>
      <c r="B26" s="11">
        <f t="shared" ref="B26:B29" si="13">SUM(C26:G26)</f>
        <v>6752</v>
      </c>
      <c r="C26" s="11">
        <v>444</v>
      </c>
      <c r="D26" s="11">
        <v>3524</v>
      </c>
      <c r="E26" s="11">
        <v>2065</v>
      </c>
      <c r="F26" s="11">
        <v>270</v>
      </c>
      <c r="G26" s="11">
        <v>449</v>
      </c>
      <c r="H26" s="11">
        <f t="shared" ref="H26:H29" si="14">SUM(I26:M26)</f>
        <v>9185</v>
      </c>
      <c r="I26" s="11">
        <v>516</v>
      </c>
      <c r="J26" s="11">
        <v>4819</v>
      </c>
      <c r="K26" s="11">
        <v>2744</v>
      </c>
      <c r="L26" s="11">
        <v>376</v>
      </c>
      <c r="M26" s="11">
        <v>730</v>
      </c>
      <c r="N26" s="35">
        <f t="shared" si="12"/>
        <v>2433</v>
      </c>
      <c r="O26" s="35">
        <f t="shared" si="11"/>
        <v>72</v>
      </c>
      <c r="P26" s="35">
        <f t="shared" si="11"/>
        <v>1295</v>
      </c>
      <c r="Q26" s="35">
        <f t="shared" si="11"/>
        <v>679</v>
      </c>
      <c r="R26" s="35">
        <f t="shared" si="11"/>
        <v>106</v>
      </c>
      <c r="S26" s="35">
        <f t="shared" si="11"/>
        <v>281</v>
      </c>
    </row>
    <row r="27" spans="1:19" s="94" customFormat="1" ht="14.5" customHeight="1" thickBot="1">
      <c r="A27" s="100" t="s">
        <v>57</v>
      </c>
      <c r="B27" s="20">
        <f t="shared" si="13"/>
        <v>5096</v>
      </c>
      <c r="C27" s="20">
        <v>257</v>
      </c>
      <c r="D27" s="20">
        <v>2401</v>
      </c>
      <c r="E27" s="20">
        <v>1902</v>
      </c>
      <c r="F27" s="20">
        <v>203</v>
      </c>
      <c r="G27" s="20">
        <v>333</v>
      </c>
      <c r="H27" s="20">
        <f t="shared" si="14"/>
        <v>6443</v>
      </c>
      <c r="I27" s="20">
        <v>343</v>
      </c>
      <c r="J27" s="20">
        <v>3104</v>
      </c>
      <c r="K27" s="20">
        <v>2294</v>
      </c>
      <c r="L27" s="20">
        <v>213</v>
      </c>
      <c r="M27" s="20">
        <v>489</v>
      </c>
      <c r="N27" s="36">
        <f t="shared" si="12"/>
        <v>1347</v>
      </c>
      <c r="O27" s="36">
        <f t="shared" si="11"/>
        <v>86</v>
      </c>
      <c r="P27" s="36">
        <f t="shared" si="11"/>
        <v>703</v>
      </c>
      <c r="Q27" s="36">
        <f t="shared" si="11"/>
        <v>392</v>
      </c>
      <c r="R27" s="36">
        <f t="shared" si="11"/>
        <v>10</v>
      </c>
      <c r="S27" s="36">
        <f t="shared" si="11"/>
        <v>156</v>
      </c>
    </row>
    <row r="28" spans="1:19" s="94" customFormat="1" ht="14.5" customHeight="1" thickBot="1">
      <c r="A28" s="101" t="s">
        <v>83</v>
      </c>
      <c r="B28" s="11">
        <f t="shared" si="13"/>
        <v>26225</v>
      </c>
      <c r="C28" s="11">
        <v>723</v>
      </c>
      <c r="D28" s="11">
        <v>8727</v>
      </c>
      <c r="E28" s="11">
        <v>12968</v>
      </c>
      <c r="F28" s="11">
        <v>1063</v>
      </c>
      <c r="G28" s="11">
        <v>2744</v>
      </c>
      <c r="H28" s="11">
        <f t="shared" si="14"/>
        <v>30037</v>
      </c>
      <c r="I28" s="11">
        <v>803</v>
      </c>
      <c r="J28" s="11">
        <v>9868</v>
      </c>
      <c r="K28" s="11">
        <v>14447</v>
      </c>
      <c r="L28" s="11">
        <v>1193</v>
      </c>
      <c r="M28" s="11">
        <v>3726</v>
      </c>
      <c r="N28" s="35">
        <f t="shared" si="12"/>
        <v>3812</v>
      </c>
      <c r="O28" s="35">
        <f t="shared" si="11"/>
        <v>80</v>
      </c>
      <c r="P28" s="35">
        <f t="shared" si="11"/>
        <v>1141</v>
      </c>
      <c r="Q28" s="35">
        <f t="shared" si="11"/>
        <v>1479</v>
      </c>
      <c r="R28" s="35">
        <f t="shared" si="11"/>
        <v>130</v>
      </c>
      <c r="S28" s="35">
        <f t="shared" si="11"/>
        <v>982</v>
      </c>
    </row>
    <row r="29" spans="1:19" s="94" customFormat="1" ht="14.5" customHeight="1" thickBot="1">
      <c r="A29" s="100" t="s">
        <v>84</v>
      </c>
      <c r="B29" s="20">
        <f t="shared" si="13"/>
        <v>5808</v>
      </c>
      <c r="C29" s="20">
        <v>177</v>
      </c>
      <c r="D29" s="20">
        <v>520</v>
      </c>
      <c r="E29" s="20">
        <v>2943</v>
      </c>
      <c r="F29" s="20">
        <v>676</v>
      </c>
      <c r="G29" s="20">
        <v>1492</v>
      </c>
      <c r="H29" s="20">
        <f t="shared" si="14"/>
        <v>7630</v>
      </c>
      <c r="I29" s="20">
        <v>309</v>
      </c>
      <c r="J29" s="20">
        <v>753</v>
      </c>
      <c r="K29" s="20">
        <v>3631</v>
      </c>
      <c r="L29" s="20">
        <v>962</v>
      </c>
      <c r="M29" s="20">
        <v>1975</v>
      </c>
      <c r="N29" s="36">
        <f t="shared" si="12"/>
        <v>1822</v>
      </c>
      <c r="O29" s="36">
        <f t="shared" si="11"/>
        <v>132</v>
      </c>
      <c r="P29" s="36">
        <f t="shared" si="11"/>
        <v>233</v>
      </c>
      <c r="Q29" s="36">
        <f t="shared" si="11"/>
        <v>688</v>
      </c>
      <c r="R29" s="36">
        <f t="shared" si="11"/>
        <v>286</v>
      </c>
      <c r="S29" s="36">
        <f t="shared" si="11"/>
        <v>483</v>
      </c>
    </row>
    <row r="30" spans="1:19" s="103" customFormat="1" ht="14.5" customHeight="1" thickBot="1">
      <c r="A30" s="183"/>
      <c r="B30" s="314" t="s">
        <v>118</v>
      </c>
      <c r="C30" s="314"/>
      <c r="D30" s="314"/>
      <c r="E30" s="314"/>
      <c r="F30" s="314"/>
      <c r="G30" s="315"/>
      <c r="H30" s="314" t="s">
        <v>118</v>
      </c>
      <c r="I30" s="314"/>
      <c r="J30" s="314"/>
      <c r="K30" s="314"/>
      <c r="L30" s="314"/>
      <c r="M30" s="315"/>
      <c r="N30" s="314" t="s">
        <v>118</v>
      </c>
      <c r="O30" s="314"/>
      <c r="P30" s="314"/>
      <c r="Q30" s="314"/>
      <c r="R30" s="314"/>
      <c r="S30" s="315"/>
    </row>
    <row r="31" spans="1:19" s="94" customFormat="1" ht="14.5" customHeight="1" thickBot="1">
      <c r="A31" s="99" t="s">
        <v>20</v>
      </c>
      <c r="B31" s="11">
        <f>SUM(B32:B36)</f>
        <v>81463</v>
      </c>
      <c r="C31" s="11">
        <f t="shared" ref="C31:M31" si="15">SUM(C32:C36)</f>
        <v>4161</v>
      </c>
      <c r="D31" s="11">
        <f t="shared" si="15"/>
        <v>30117</v>
      </c>
      <c r="E31" s="11">
        <f t="shared" si="15"/>
        <v>37480</v>
      </c>
      <c r="F31" s="11">
        <f t="shared" si="15"/>
        <v>2903</v>
      </c>
      <c r="G31" s="11">
        <f t="shared" si="15"/>
        <v>6802</v>
      </c>
      <c r="H31" s="11">
        <f t="shared" si="15"/>
        <v>98384</v>
      </c>
      <c r="I31" s="11">
        <f t="shared" si="15"/>
        <v>4661</v>
      </c>
      <c r="J31" s="11">
        <f t="shared" si="15"/>
        <v>33864</v>
      </c>
      <c r="K31" s="11">
        <f t="shared" si="15"/>
        <v>46727</v>
      </c>
      <c r="L31" s="11">
        <f t="shared" si="15"/>
        <v>3835</v>
      </c>
      <c r="M31" s="11">
        <f t="shared" si="15"/>
        <v>9297</v>
      </c>
      <c r="N31" s="35">
        <f>H31-B31</f>
        <v>16921</v>
      </c>
      <c r="O31" s="35">
        <f t="shared" ref="O31:S36" si="16">I31-C31</f>
        <v>500</v>
      </c>
      <c r="P31" s="35">
        <f t="shared" si="16"/>
        <v>3747</v>
      </c>
      <c r="Q31" s="35">
        <f t="shared" si="16"/>
        <v>9247</v>
      </c>
      <c r="R31" s="35">
        <f t="shared" si="16"/>
        <v>932</v>
      </c>
      <c r="S31" s="35">
        <f t="shared" si="16"/>
        <v>2495</v>
      </c>
    </row>
    <row r="32" spans="1:19" s="94" customFormat="1" ht="14.5" customHeight="1" thickBot="1">
      <c r="A32" s="100" t="s">
        <v>56</v>
      </c>
      <c r="B32" s="20">
        <f>SUM(C32:G32)</f>
        <v>35442</v>
      </c>
      <c r="C32" s="20">
        <v>3112</v>
      </c>
      <c r="D32" s="20">
        <v>17574</v>
      </c>
      <c r="E32" s="20">
        <v>12219</v>
      </c>
      <c r="F32" s="20">
        <v>708</v>
      </c>
      <c r="G32" s="20">
        <v>1829</v>
      </c>
      <c r="H32" s="20">
        <f>SUM(I32:M32)</f>
        <v>41170</v>
      </c>
      <c r="I32" s="20">
        <v>3040</v>
      </c>
      <c r="J32" s="20">
        <v>18956</v>
      </c>
      <c r="K32" s="20">
        <v>15636</v>
      </c>
      <c r="L32" s="20">
        <v>823</v>
      </c>
      <c r="M32" s="20">
        <v>2715</v>
      </c>
      <c r="N32" s="36">
        <f t="shared" ref="N32:N36" si="17">H32-B32</f>
        <v>5728</v>
      </c>
      <c r="O32" s="36">
        <f t="shared" si="16"/>
        <v>-72</v>
      </c>
      <c r="P32" s="36">
        <f t="shared" si="16"/>
        <v>1382</v>
      </c>
      <c r="Q32" s="36">
        <f t="shared" si="16"/>
        <v>3417</v>
      </c>
      <c r="R32" s="36">
        <f t="shared" si="16"/>
        <v>115</v>
      </c>
      <c r="S32" s="36">
        <f t="shared" si="16"/>
        <v>886</v>
      </c>
    </row>
    <row r="33" spans="1:19" s="94" customFormat="1" ht="14.5" customHeight="1" thickBot="1">
      <c r="A33" s="101" t="s">
        <v>65</v>
      </c>
      <c r="B33" s="11">
        <f t="shared" ref="B33:B36" si="18">SUM(C33:G33)</f>
        <v>5353</v>
      </c>
      <c r="C33" s="11">
        <v>268</v>
      </c>
      <c r="D33" s="11">
        <v>2582</v>
      </c>
      <c r="E33" s="11">
        <v>2119</v>
      </c>
      <c r="F33" s="11">
        <v>117</v>
      </c>
      <c r="G33" s="11">
        <v>267</v>
      </c>
      <c r="H33" s="11">
        <f t="shared" ref="H33:H36" si="19">SUM(I33:M33)</f>
        <v>6837</v>
      </c>
      <c r="I33" s="11">
        <v>329</v>
      </c>
      <c r="J33" s="11">
        <v>3277</v>
      </c>
      <c r="K33" s="11">
        <v>2717</v>
      </c>
      <c r="L33" s="11">
        <v>137</v>
      </c>
      <c r="M33" s="11">
        <v>377</v>
      </c>
      <c r="N33" s="35">
        <f t="shared" si="17"/>
        <v>1484</v>
      </c>
      <c r="O33" s="35">
        <f t="shared" si="16"/>
        <v>61</v>
      </c>
      <c r="P33" s="35">
        <f t="shared" si="16"/>
        <v>695</v>
      </c>
      <c r="Q33" s="35">
        <f t="shared" si="16"/>
        <v>598</v>
      </c>
      <c r="R33" s="35">
        <f t="shared" si="16"/>
        <v>20</v>
      </c>
      <c r="S33" s="35">
        <f t="shared" si="16"/>
        <v>110</v>
      </c>
    </row>
    <row r="34" spans="1:19" s="94" customFormat="1" ht="14.5" customHeight="1" thickBot="1">
      <c r="A34" s="100" t="s">
        <v>57</v>
      </c>
      <c r="B34" s="20">
        <f t="shared" si="18"/>
        <v>4761</v>
      </c>
      <c r="C34" s="20">
        <v>160</v>
      </c>
      <c r="D34" s="20">
        <v>2112</v>
      </c>
      <c r="E34" s="20">
        <v>2139</v>
      </c>
      <c r="F34" s="20">
        <v>126</v>
      </c>
      <c r="G34" s="20">
        <v>224</v>
      </c>
      <c r="H34" s="20">
        <f t="shared" si="19"/>
        <v>5537</v>
      </c>
      <c r="I34" s="20">
        <v>203</v>
      </c>
      <c r="J34" s="20">
        <v>2492</v>
      </c>
      <c r="K34" s="20">
        <v>2409</v>
      </c>
      <c r="L34" s="20">
        <v>137</v>
      </c>
      <c r="M34" s="20">
        <v>296</v>
      </c>
      <c r="N34" s="36">
        <f t="shared" si="17"/>
        <v>776</v>
      </c>
      <c r="O34" s="36">
        <f t="shared" si="16"/>
        <v>43</v>
      </c>
      <c r="P34" s="36">
        <f t="shared" si="16"/>
        <v>380</v>
      </c>
      <c r="Q34" s="36">
        <f t="shared" si="16"/>
        <v>270</v>
      </c>
      <c r="R34" s="36">
        <f t="shared" si="16"/>
        <v>11</v>
      </c>
      <c r="S34" s="36">
        <f t="shared" si="16"/>
        <v>72</v>
      </c>
    </row>
    <row r="35" spans="1:19" s="94" customFormat="1" ht="14.5" customHeight="1" thickBot="1">
      <c r="A35" s="101" t="s">
        <v>83</v>
      </c>
      <c r="B35" s="11">
        <f t="shared" si="18"/>
        <v>28240</v>
      </c>
      <c r="C35" s="11">
        <v>505</v>
      </c>
      <c r="D35" s="11">
        <v>7245</v>
      </c>
      <c r="E35" s="11">
        <v>17121</v>
      </c>
      <c r="F35" s="11">
        <v>985</v>
      </c>
      <c r="G35" s="11">
        <v>2384</v>
      </c>
      <c r="H35" s="11">
        <f t="shared" si="19"/>
        <v>33584</v>
      </c>
      <c r="I35" s="11">
        <v>686</v>
      </c>
      <c r="J35" s="11">
        <v>8311</v>
      </c>
      <c r="K35" s="11">
        <v>20041</v>
      </c>
      <c r="L35" s="11">
        <v>1244</v>
      </c>
      <c r="M35" s="11">
        <v>3302</v>
      </c>
      <c r="N35" s="35">
        <f t="shared" si="17"/>
        <v>5344</v>
      </c>
      <c r="O35" s="35">
        <f t="shared" si="16"/>
        <v>181</v>
      </c>
      <c r="P35" s="35">
        <f t="shared" si="16"/>
        <v>1066</v>
      </c>
      <c r="Q35" s="35">
        <f t="shared" si="16"/>
        <v>2920</v>
      </c>
      <c r="R35" s="35">
        <f t="shared" si="16"/>
        <v>259</v>
      </c>
      <c r="S35" s="35">
        <f t="shared" si="16"/>
        <v>918</v>
      </c>
    </row>
    <row r="36" spans="1:19" s="94" customFormat="1" ht="14.5" customHeight="1" thickBot="1">
      <c r="A36" s="100" t="s">
        <v>84</v>
      </c>
      <c r="B36" s="20">
        <f t="shared" si="18"/>
        <v>7667</v>
      </c>
      <c r="C36" s="20">
        <v>116</v>
      </c>
      <c r="D36" s="20">
        <v>604</v>
      </c>
      <c r="E36" s="20">
        <v>3882</v>
      </c>
      <c r="F36" s="20">
        <v>967</v>
      </c>
      <c r="G36" s="20">
        <v>2098</v>
      </c>
      <c r="H36" s="20">
        <f t="shared" si="19"/>
        <v>11256</v>
      </c>
      <c r="I36" s="20">
        <v>403</v>
      </c>
      <c r="J36" s="20">
        <v>828</v>
      </c>
      <c r="K36" s="20">
        <v>5924</v>
      </c>
      <c r="L36" s="20">
        <v>1494</v>
      </c>
      <c r="M36" s="20">
        <v>2607</v>
      </c>
      <c r="N36" s="36">
        <f t="shared" si="17"/>
        <v>3589</v>
      </c>
      <c r="O36" s="36">
        <f t="shared" si="16"/>
        <v>287</v>
      </c>
      <c r="P36" s="36">
        <f t="shared" si="16"/>
        <v>224</v>
      </c>
      <c r="Q36" s="36">
        <f t="shared" si="16"/>
        <v>2042</v>
      </c>
      <c r="R36" s="36">
        <f t="shared" si="16"/>
        <v>527</v>
      </c>
      <c r="S36" s="36">
        <f t="shared" si="16"/>
        <v>509</v>
      </c>
    </row>
    <row r="37" spans="1:19" s="103" customFormat="1" ht="14.5" customHeight="1" thickBot="1">
      <c r="A37" s="183"/>
      <c r="B37" s="314" t="s">
        <v>54</v>
      </c>
      <c r="C37" s="314"/>
      <c r="D37" s="314"/>
      <c r="E37" s="314"/>
      <c r="F37" s="314"/>
      <c r="G37" s="315"/>
      <c r="H37" s="313" t="s">
        <v>54</v>
      </c>
      <c r="I37" s="314"/>
      <c r="J37" s="314"/>
      <c r="K37" s="314"/>
      <c r="L37" s="314"/>
      <c r="M37" s="314"/>
      <c r="N37" s="313" t="s">
        <v>54</v>
      </c>
      <c r="O37" s="314"/>
      <c r="P37" s="314"/>
      <c r="Q37" s="314"/>
      <c r="R37" s="314"/>
      <c r="S37" s="314"/>
    </row>
    <row r="38" spans="1:19" s="94" customFormat="1" ht="14.5" customHeight="1" thickBot="1">
      <c r="A38" s="99" t="s">
        <v>20</v>
      </c>
      <c r="B38" s="11">
        <f>SUM(B39:B43)</f>
        <v>22142</v>
      </c>
      <c r="C38" s="11">
        <f t="shared" ref="C38:M38" si="20">SUM(C39:C43)</f>
        <v>1509</v>
      </c>
      <c r="D38" s="11">
        <f t="shared" si="20"/>
        <v>9492</v>
      </c>
      <c r="E38" s="11">
        <f t="shared" si="20"/>
        <v>7768</v>
      </c>
      <c r="F38" s="11">
        <f t="shared" si="20"/>
        <v>1073</v>
      </c>
      <c r="G38" s="11">
        <f t="shared" si="20"/>
        <v>2300</v>
      </c>
      <c r="H38" s="11">
        <f t="shared" si="20"/>
        <v>28025</v>
      </c>
      <c r="I38" s="11">
        <f t="shared" si="20"/>
        <v>1743</v>
      </c>
      <c r="J38" s="11">
        <f t="shared" si="20"/>
        <v>11025</v>
      </c>
      <c r="K38" s="11">
        <f t="shared" si="20"/>
        <v>10148</v>
      </c>
      <c r="L38" s="11">
        <f t="shared" si="20"/>
        <v>1293</v>
      </c>
      <c r="M38" s="11">
        <f t="shared" si="20"/>
        <v>3816</v>
      </c>
      <c r="N38" s="35">
        <f>H38-B38</f>
        <v>5883</v>
      </c>
      <c r="O38" s="35">
        <f t="shared" ref="O38:S43" si="21">I38-C38</f>
        <v>234</v>
      </c>
      <c r="P38" s="35">
        <f t="shared" si="21"/>
        <v>1533</v>
      </c>
      <c r="Q38" s="35">
        <f t="shared" si="21"/>
        <v>2380</v>
      </c>
      <c r="R38" s="35">
        <f t="shared" si="21"/>
        <v>220</v>
      </c>
      <c r="S38" s="35">
        <f t="shared" si="21"/>
        <v>1516</v>
      </c>
    </row>
    <row r="39" spans="1:19" s="94" customFormat="1" ht="14.5" customHeight="1" thickBot="1">
      <c r="A39" s="100" t="s">
        <v>56</v>
      </c>
      <c r="B39" s="20">
        <f>SUM(C39:G39)</f>
        <v>9310</v>
      </c>
      <c r="C39" s="20">
        <v>990</v>
      </c>
      <c r="D39" s="20">
        <v>4101</v>
      </c>
      <c r="E39" s="20">
        <v>3163</v>
      </c>
      <c r="F39" s="20">
        <v>360</v>
      </c>
      <c r="G39" s="20">
        <v>696</v>
      </c>
      <c r="H39" s="20">
        <f>SUM(I39:M39)</f>
        <v>12196</v>
      </c>
      <c r="I39" s="20">
        <v>1125</v>
      </c>
      <c r="J39" s="20">
        <v>5039</v>
      </c>
      <c r="K39" s="20">
        <v>4344</v>
      </c>
      <c r="L39" s="20">
        <v>474</v>
      </c>
      <c r="M39" s="20">
        <v>1214</v>
      </c>
      <c r="N39" s="36">
        <f t="shared" ref="N39:N43" si="22">H39-B39</f>
        <v>2886</v>
      </c>
      <c r="O39" s="36">
        <f t="shared" si="21"/>
        <v>135</v>
      </c>
      <c r="P39" s="36">
        <f t="shared" si="21"/>
        <v>938</v>
      </c>
      <c r="Q39" s="36">
        <f t="shared" si="21"/>
        <v>1181</v>
      </c>
      <c r="R39" s="36">
        <f t="shared" si="21"/>
        <v>114</v>
      </c>
      <c r="S39" s="36">
        <f t="shared" si="21"/>
        <v>518</v>
      </c>
    </row>
    <row r="40" spans="1:19" s="94" customFormat="1" ht="14.5" customHeight="1" thickBot="1">
      <c r="A40" s="101" t="s">
        <v>65</v>
      </c>
      <c r="B40" s="11">
        <f t="shared" ref="B40:B43" si="23">SUM(C40:G40)</f>
        <v>3162</v>
      </c>
      <c r="C40" s="11">
        <v>161</v>
      </c>
      <c r="D40" s="11">
        <v>1801</v>
      </c>
      <c r="E40" s="11">
        <v>752</v>
      </c>
      <c r="F40" s="11">
        <v>172</v>
      </c>
      <c r="G40" s="11">
        <v>276</v>
      </c>
      <c r="H40" s="11">
        <f t="shared" ref="H40:H43" si="24">SUM(I40:M40)</f>
        <v>4020</v>
      </c>
      <c r="I40" s="11">
        <v>172</v>
      </c>
      <c r="J40" s="11">
        <v>2282</v>
      </c>
      <c r="K40" s="11">
        <v>936</v>
      </c>
      <c r="L40" s="11">
        <v>175</v>
      </c>
      <c r="M40" s="11">
        <v>455</v>
      </c>
      <c r="N40" s="35">
        <f t="shared" si="22"/>
        <v>858</v>
      </c>
      <c r="O40" s="35">
        <f t="shared" si="21"/>
        <v>11</v>
      </c>
      <c r="P40" s="35">
        <f t="shared" si="21"/>
        <v>481</v>
      </c>
      <c r="Q40" s="35">
        <f t="shared" si="21"/>
        <v>184</v>
      </c>
      <c r="R40" s="35">
        <f t="shared" si="21"/>
        <v>3</v>
      </c>
      <c r="S40" s="35">
        <f t="shared" si="21"/>
        <v>179</v>
      </c>
    </row>
    <row r="41" spans="1:19" s="94" customFormat="1" ht="14.5" customHeight="1" thickBot="1">
      <c r="A41" s="100" t="s">
        <v>57</v>
      </c>
      <c r="B41" s="20">
        <f t="shared" si="23"/>
        <v>1761</v>
      </c>
      <c r="C41" s="20">
        <v>84</v>
      </c>
      <c r="D41" s="20">
        <v>1012</v>
      </c>
      <c r="E41" s="20">
        <v>480</v>
      </c>
      <c r="F41" s="20">
        <v>57</v>
      </c>
      <c r="G41" s="20">
        <v>128</v>
      </c>
      <c r="H41" s="20">
        <f t="shared" si="24"/>
        <v>2004</v>
      </c>
      <c r="I41" s="20">
        <v>89</v>
      </c>
      <c r="J41" s="20">
        <v>1034</v>
      </c>
      <c r="K41" s="20">
        <v>594</v>
      </c>
      <c r="L41" s="20">
        <v>67</v>
      </c>
      <c r="M41" s="20">
        <v>220</v>
      </c>
      <c r="N41" s="36">
        <f t="shared" si="22"/>
        <v>243</v>
      </c>
      <c r="O41" s="36">
        <f t="shared" si="21"/>
        <v>5</v>
      </c>
      <c r="P41" s="36">
        <f t="shared" si="21"/>
        <v>22</v>
      </c>
      <c r="Q41" s="36">
        <f t="shared" si="21"/>
        <v>114</v>
      </c>
      <c r="R41" s="36">
        <f t="shared" si="21"/>
        <v>10</v>
      </c>
      <c r="S41" s="36">
        <f t="shared" si="21"/>
        <v>92</v>
      </c>
    </row>
    <row r="42" spans="1:19" s="94" customFormat="1" ht="14.5" customHeight="1" thickBot="1">
      <c r="A42" s="101" t="s">
        <v>83</v>
      </c>
      <c r="B42" s="11">
        <f t="shared" si="23"/>
        <v>6843</v>
      </c>
      <c r="C42" s="11">
        <v>223</v>
      </c>
      <c r="D42" s="11">
        <v>2466</v>
      </c>
      <c r="E42" s="11">
        <v>2918</v>
      </c>
      <c r="F42" s="11">
        <v>378</v>
      </c>
      <c r="G42" s="11">
        <v>858</v>
      </c>
      <c r="H42" s="11">
        <f t="shared" si="24"/>
        <v>8274</v>
      </c>
      <c r="I42" s="11">
        <v>248</v>
      </c>
      <c r="J42" s="11">
        <v>2523</v>
      </c>
      <c r="K42" s="11">
        <v>3644</v>
      </c>
      <c r="L42" s="11">
        <v>408</v>
      </c>
      <c r="M42" s="11">
        <v>1451</v>
      </c>
      <c r="N42" s="35">
        <f t="shared" si="22"/>
        <v>1431</v>
      </c>
      <c r="O42" s="35">
        <f t="shared" si="21"/>
        <v>25</v>
      </c>
      <c r="P42" s="35">
        <f t="shared" si="21"/>
        <v>57</v>
      </c>
      <c r="Q42" s="35">
        <f t="shared" si="21"/>
        <v>726</v>
      </c>
      <c r="R42" s="35">
        <f t="shared" si="21"/>
        <v>30</v>
      </c>
      <c r="S42" s="35">
        <f t="shared" si="21"/>
        <v>593</v>
      </c>
    </row>
    <row r="43" spans="1:19" s="94" customFormat="1" ht="14.5" customHeight="1" thickBot="1">
      <c r="A43" s="100" t="s">
        <v>84</v>
      </c>
      <c r="B43" s="20">
        <f t="shared" si="23"/>
        <v>1066</v>
      </c>
      <c r="C43" s="20">
        <v>51</v>
      </c>
      <c r="D43" s="20">
        <v>112</v>
      </c>
      <c r="E43" s="20">
        <v>455</v>
      </c>
      <c r="F43" s="20">
        <v>106</v>
      </c>
      <c r="G43" s="20">
        <v>342</v>
      </c>
      <c r="H43" s="20">
        <f t="shared" si="24"/>
        <v>1531</v>
      </c>
      <c r="I43" s="20">
        <v>109</v>
      </c>
      <c r="J43" s="20">
        <v>147</v>
      </c>
      <c r="K43" s="20">
        <v>630</v>
      </c>
      <c r="L43" s="20">
        <v>169</v>
      </c>
      <c r="M43" s="20">
        <v>476</v>
      </c>
      <c r="N43" s="36">
        <f t="shared" si="22"/>
        <v>465</v>
      </c>
      <c r="O43" s="36">
        <f t="shared" si="21"/>
        <v>58</v>
      </c>
      <c r="P43" s="36">
        <f t="shared" si="21"/>
        <v>35</v>
      </c>
      <c r="Q43" s="36">
        <f t="shared" si="21"/>
        <v>175</v>
      </c>
      <c r="R43" s="36">
        <f t="shared" si="21"/>
        <v>63</v>
      </c>
      <c r="S43" s="36">
        <f t="shared" si="21"/>
        <v>134</v>
      </c>
    </row>
    <row r="44" spans="1:19" s="103" customFormat="1" ht="14.5" customHeight="1" thickBot="1">
      <c r="A44" s="183"/>
      <c r="B44" s="313" t="s">
        <v>119</v>
      </c>
      <c r="C44" s="314"/>
      <c r="D44" s="314"/>
      <c r="E44" s="314"/>
      <c r="F44" s="314"/>
      <c r="G44" s="314"/>
      <c r="H44" s="313" t="s">
        <v>119</v>
      </c>
      <c r="I44" s="314"/>
      <c r="J44" s="314"/>
      <c r="K44" s="314"/>
      <c r="L44" s="314"/>
      <c r="M44" s="314"/>
      <c r="N44" s="313" t="s">
        <v>119</v>
      </c>
      <c r="O44" s="314"/>
      <c r="P44" s="314"/>
      <c r="Q44" s="314"/>
      <c r="R44" s="314"/>
      <c r="S44" s="314"/>
    </row>
    <row r="45" spans="1:19" s="94" customFormat="1" ht="14.5" customHeight="1" thickBot="1">
      <c r="A45" s="99" t="s">
        <v>20</v>
      </c>
      <c r="B45" s="11">
        <f>SUM(B46:B50)</f>
        <v>43890</v>
      </c>
      <c r="C45" s="11">
        <f t="shared" ref="C45:M45" si="25">SUM(C46:C50)</f>
        <v>2836</v>
      </c>
      <c r="D45" s="11">
        <f t="shared" si="25"/>
        <v>17351</v>
      </c>
      <c r="E45" s="11">
        <f t="shared" si="25"/>
        <v>13683</v>
      </c>
      <c r="F45" s="11">
        <f t="shared" si="25"/>
        <v>2904</v>
      </c>
      <c r="G45" s="11">
        <f t="shared" si="25"/>
        <v>7116</v>
      </c>
      <c r="H45" s="11">
        <f t="shared" si="25"/>
        <v>53169</v>
      </c>
      <c r="I45" s="11">
        <f t="shared" si="25"/>
        <v>3469</v>
      </c>
      <c r="J45" s="11">
        <f t="shared" si="25"/>
        <v>20613</v>
      </c>
      <c r="K45" s="11">
        <f t="shared" si="25"/>
        <v>17112</v>
      </c>
      <c r="L45" s="11">
        <f t="shared" si="25"/>
        <v>3553</v>
      </c>
      <c r="M45" s="11">
        <f t="shared" si="25"/>
        <v>8422</v>
      </c>
      <c r="N45" s="35">
        <f>H45-B45</f>
        <v>9279</v>
      </c>
      <c r="O45" s="35">
        <f t="shared" ref="O45:S50" si="26">I45-C45</f>
        <v>633</v>
      </c>
      <c r="P45" s="35">
        <f t="shared" si="26"/>
        <v>3262</v>
      </c>
      <c r="Q45" s="35">
        <f t="shared" si="26"/>
        <v>3429</v>
      </c>
      <c r="R45" s="35">
        <f t="shared" si="26"/>
        <v>649</v>
      </c>
      <c r="S45" s="35">
        <f t="shared" si="26"/>
        <v>1306</v>
      </c>
    </row>
    <row r="46" spans="1:19" s="94" customFormat="1" ht="14.5" customHeight="1" thickBot="1">
      <c r="A46" s="100" t="s">
        <v>56</v>
      </c>
      <c r="B46" s="20">
        <f>SUM(C46:G46)</f>
        <v>18241</v>
      </c>
      <c r="C46" s="20">
        <v>1824</v>
      </c>
      <c r="D46" s="20">
        <v>7544</v>
      </c>
      <c r="E46" s="20">
        <v>5204</v>
      </c>
      <c r="F46" s="20">
        <v>981</v>
      </c>
      <c r="G46" s="20">
        <v>2688</v>
      </c>
      <c r="H46" s="20">
        <f>SUM(I46:M46)</f>
        <v>21628</v>
      </c>
      <c r="I46" s="20">
        <v>2078</v>
      </c>
      <c r="J46" s="20">
        <v>8912</v>
      </c>
      <c r="K46" s="20">
        <v>6636</v>
      </c>
      <c r="L46" s="20">
        <v>1275</v>
      </c>
      <c r="M46" s="20">
        <v>2727</v>
      </c>
      <c r="N46" s="36">
        <f t="shared" ref="N46:N50" si="27">H46-B46</f>
        <v>3387</v>
      </c>
      <c r="O46" s="36">
        <f t="shared" si="26"/>
        <v>254</v>
      </c>
      <c r="P46" s="36">
        <f t="shared" si="26"/>
        <v>1368</v>
      </c>
      <c r="Q46" s="36">
        <f t="shared" si="26"/>
        <v>1432</v>
      </c>
      <c r="R46" s="36">
        <f t="shared" si="26"/>
        <v>294</v>
      </c>
      <c r="S46" s="36">
        <f t="shared" si="26"/>
        <v>39</v>
      </c>
    </row>
    <row r="47" spans="1:19" s="94" customFormat="1" ht="14.5" customHeight="1" thickBot="1">
      <c r="A47" s="101" t="s">
        <v>65</v>
      </c>
      <c r="B47" s="11">
        <f t="shared" ref="B47:B50" si="28">SUM(C47:G47)</f>
        <v>6605</v>
      </c>
      <c r="C47" s="11">
        <v>298</v>
      </c>
      <c r="D47" s="11">
        <v>3506</v>
      </c>
      <c r="E47" s="11">
        <v>1394</v>
      </c>
      <c r="F47" s="11">
        <v>481</v>
      </c>
      <c r="G47" s="11">
        <v>926</v>
      </c>
      <c r="H47" s="11">
        <f t="shared" ref="H47:H50" si="29">SUM(I47:M47)</f>
        <v>9282</v>
      </c>
      <c r="I47" s="11">
        <v>414</v>
      </c>
      <c r="J47" s="11">
        <v>4980</v>
      </c>
      <c r="K47" s="11">
        <v>2018</v>
      </c>
      <c r="L47" s="11">
        <v>589</v>
      </c>
      <c r="M47" s="11">
        <v>1281</v>
      </c>
      <c r="N47" s="35">
        <f t="shared" si="27"/>
        <v>2677</v>
      </c>
      <c r="O47" s="35">
        <f t="shared" si="26"/>
        <v>116</v>
      </c>
      <c r="P47" s="35">
        <f t="shared" si="26"/>
        <v>1474</v>
      </c>
      <c r="Q47" s="35">
        <f t="shared" si="26"/>
        <v>624</v>
      </c>
      <c r="R47" s="35">
        <f t="shared" si="26"/>
        <v>108</v>
      </c>
      <c r="S47" s="35">
        <f t="shared" si="26"/>
        <v>355</v>
      </c>
    </row>
    <row r="48" spans="1:19" s="94" customFormat="1" ht="14.5" customHeight="1" thickBot="1">
      <c r="A48" s="100" t="s">
        <v>57</v>
      </c>
      <c r="B48" s="20">
        <f t="shared" si="28"/>
        <v>3025</v>
      </c>
      <c r="C48" s="20">
        <v>119</v>
      </c>
      <c r="D48" s="20">
        <v>1586</v>
      </c>
      <c r="E48" s="20">
        <v>873</v>
      </c>
      <c r="F48" s="20">
        <v>159</v>
      </c>
      <c r="G48" s="20">
        <v>288</v>
      </c>
      <c r="H48" s="20">
        <f t="shared" si="29"/>
        <v>3582</v>
      </c>
      <c r="I48" s="20">
        <v>167</v>
      </c>
      <c r="J48" s="20">
        <v>1799</v>
      </c>
      <c r="K48" s="20">
        <v>1004</v>
      </c>
      <c r="L48" s="20">
        <v>196</v>
      </c>
      <c r="M48" s="20">
        <v>416</v>
      </c>
      <c r="N48" s="36">
        <f t="shared" si="27"/>
        <v>557</v>
      </c>
      <c r="O48" s="36">
        <f t="shared" si="26"/>
        <v>48</v>
      </c>
      <c r="P48" s="36">
        <f t="shared" si="26"/>
        <v>213</v>
      </c>
      <c r="Q48" s="36">
        <f t="shared" si="26"/>
        <v>131</v>
      </c>
      <c r="R48" s="36">
        <f t="shared" si="26"/>
        <v>37</v>
      </c>
      <c r="S48" s="36">
        <f t="shared" si="26"/>
        <v>128</v>
      </c>
    </row>
    <row r="49" spans="1:39" s="94" customFormat="1" ht="14.5" customHeight="1" thickBot="1">
      <c r="A49" s="101" t="s">
        <v>83</v>
      </c>
      <c r="B49" s="11">
        <f t="shared" si="28"/>
        <v>13190</v>
      </c>
      <c r="C49" s="11">
        <v>393</v>
      </c>
      <c r="D49" s="11">
        <v>4453</v>
      </c>
      <c r="E49" s="11">
        <v>5011</v>
      </c>
      <c r="F49" s="11">
        <v>926</v>
      </c>
      <c r="G49" s="11">
        <v>2407</v>
      </c>
      <c r="H49" s="11">
        <f t="shared" si="29"/>
        <v>15113</v>
      </c>
      <c r="I49" s="11">
        <v>480</v>
      </c>
      <c r="J49" s="11">
        <v>4630</v>
      </c>
      <c r="K49" s="11">
        <v>6087</v>
      </c>
      <c r="L49" s="11">
        <v>1052</v>
      </c>
      <c r="M49" s="11">
        <v>2864</v>
      </c>
      <c r="N49" s="35">
        <f t="shared" si="27"/>
        <v>1923</v>
      </c>
      <c r="O49" s="35">
        <f t="shared" si="26"/>
        <v>87</v>
      </c>
      <c r="P49" s="35">
        <f t="shared" si="26"/>
        <v>177</v>
      </c>
      <c r="Q49" s="35">
        <f t="shared" si="26"/>
        <v>1076</v>
      </c>
      <c r="R49" s="35">
        <f t="shared" si="26"/>
        <v>126</v>
      </c>
      <c r="S49" s="35">
        <f t="shared" si="26"/>
        <v>457</v>
      </c>
    </row>
    <row r="50" spans="1:39" s="94" customFormat="1" ht="14.5" customHeight="1" thickBot="1">
      <c r="A50" s="100" t="s">
        <v>84</v>
      </c>
      <c r="B50" s="20">
        <f t="shared" si="28"/>
        <v>2829</v>
      </c>
      <c r="C50" s="20">
        <v>202</v>
      </c>
      <c r="D50" s="20">
        <v>262</v>
      </c>
      <c r="E50" s="20">
        <v>1201</v>
      </c>
      <c r="F50" s="20">
        <v>357</v>
      </c>
      <c r="G50" s="20">
        <v>807</v>
      </c>
      <c r="H50" s="20">
        <f t="shared" si="29"/>
        <v>3564</v>
      </c>
      <c r="I50" s="20">
        <v>330</v>
      </c>
      <c r="J50" s="20">
        <v>292</v>
      </c>
      <c r="K50" s="20">
        <v>1367</v>
      </c>
      <c r="L50" s="20">
        <v>441</v>
      </c>
      <c r="M50" s="20">
        <v>1134</v>
      </c>
      <c r="N50" s="36">
        <f t="shared" si="27"/>
        <v>735</v>
      </c>
      <c r="O50" s="36">
        <f t="shared" si="26"/>
        <v>128</v>
      </c>
      <c r="P50" s="36">
        <f t="shared" si="26"/>
        <v>30</v>
      </c>
      <c r="Q50" s="36">
        <f t="shared" si="26"/>
        <v>166</v>
      </c>
      <c r="R50" s="36">
        <f t="shared" si="26"/>
        <v>84</v>
      </c>
      <c r="S50" s="36">
        <f t="shared" si="26"/>
        <v>327</v>
      </c>
    </row>
    <row r="51" spans="1:39" s="103" customFormat="1" ht="14.5" customHeight="1" thickBot="1">
      <c r="A51" s="183"/>
      <c r="B51" s="314" t="s">
        <v>55</v>
      </c>
      <c r="C51" s="314"/>
      <c r="D51" s="314"/>
      <c r="E51" s="314"/>
      <c r="F51" s="314"/>
      <c r="G51" s="315"/>
      <c r="H51" s="313" t="s">
        <v>55</v>
      </c>
      <c r="I51" s="314"/>
      <c r="J51" s="314"/>
      <c r="K51" s="314"/>
      <c r="L51" s="314"/>
      <c r="M51" s="314"/>
      <c r="N51" s="313" t="s">
        <v>55</v>
      </c>
      <c r="O51" s="314"/>
      <c r="P51" s="314"/>
      <c r="Q51" s="314"/>
      <c r="R51" s="314"/>
      <c r="S51" s="314"/>
    </row>
    <row r="52" spans="1:39" s="94" customFormat="1" ht="14.5" customHeight="1" thickBot="1">
      <c r="A52" s="99" t="s">
        <v>20</v>
      </c>
      <c r="B52" s="11">
        <f>SUM(B53:B57)</f>
        <v>12414</v>
      </c>
      <c r="C52" s="11">
        <f t="shared" ref="C52:M52" si="30">SUM(C53:C57)</f>
        <v>867</v>
      </c>
      <c r="D52" s="11">
        <f t="shared" si="30"/>
        <v>5514</v>
      </c>
      <c r="E52" s="11">
        <f t="shared" si="30"/>
        <v>4192</v>
      </c>
      <c r="F52" s="11">
        <f t="shared" si="30"/>
        <v>546</v>
      </c>
      <c r="G52" s="11">
        <f t="shared" si="30"/>
        <v>1295</v>
      </c>
      <c r="H52" s="11">
        <f t="shared" si="30"/>
        <v>15944</v>
      </c>
      <c r="I52" s="11">
        <f t="shared" si="30"/>
        <v>1025</v>
      </c>
      <c r="J52" s="11">
        <f t="shared" si="30"/>
        <v>6677</v>
      </c>
      <c r="K52" s="11">
        <f t="shared" si="30"/>
        <v>5572</v>
      </c>
      <c r="L52" s="11">
        <f t="shared" si="30"/>
        <v>734</v>
      </c>
      <c r="M52" s="11">
        <f t="shared" si="30"/>
        <v>1936</v>
      </c>
      <c r="N52" s="35">
        <f>H52-B52</f>
        <v>3530</v>
      </c>
      <c r="O52" s="35">
        <f t="shared" ref="O52:S57" si="31">I52-C52</f>
        <v>158</v>
      </c>
      <c r="P52" s="35">
        <f t="shared" si="31"/>
        <v>1163</v>
      </c>
      <c r="Q52" s="35">
        <f t="shared" si="31"/>
        <v>1380</v>
      </c>
      <c r="R52" s="35">
        <f t="shared" si="31"/>
        <v>188</v>
      </c>
      <c r="S52" s="35">
        <f t="shared" si="31"/>
        <v>641</v>
      </c>
    </row>
    <row r="53" spans="1:39" s="94" customFormat="1" ht="14.5" customHeight="1" thickBot="1">
      <c r="A53" s="100" t="s">
        <v>56</v>
      </c>
      <c r="B53" s="20">
        <f>SUM(C53:G53)</f>
        <v>4462</v>
      </c>
      <c r="C53" s="20">
        <v>527</v>
      </c>
      <c r="D53" s="20">
        <v>2044</v>
      </c>
      <c r="E53" s="20">
        <v>1360</v>
      </c>
      <c r="F53" s="20">
        <v>151</v>
      </c>
      <c r="G53" s="20">
        <v>380</v>
      </c>
      <c r="H53" s="20">
        <f>SUM(I53:M53)</f>
        <v>5943</v>
      </c>
      <c r="I53" s="20">
        <v>626</v>
      </c>
      <c r="J53" s="20">
        <v>2588</v>
      </c>
      <c r="K53" s="20">
        <v>1943</v>
      </c>
      <c r="L53" s="20">
        <v>207</v>
      </c>
      <c r="M53" s="20">
        <v>579</v>
      </c>
      <c r="N53" s="36">
        <f t="shared" ref="N53:N57" si="32">H53-B53</f>
        <v>1481</v>
      </c>
      <c r="O53" s="36">
        <f t="shared" si="31"/>
        <v>99</v>
      </c>
      <c r="P53" s="36">
        <f t="shared" si="31"/>
        <v>544</v>
      </c>
      <c r="Q53" s="36">
        <f t="shared" si="31"/>
        <v>583</v>
      </c>
      <c r="R53" s="36">
        <f t="shared" si="31"/>
        <v>56</v>
      </c>
      <c r="S53" s="36">
        <f t="shared" si="31"/>
        <v>199</v>
      </c>
    </row>
    <row r="54" spans="1:39" s="94" customFormat="1" ht="14.5" customHeight="1" thickBot="1">
      <c r="A54" s="101" t="s">
        <v>65</v>
      </c>
      <c r="B54" s="11">
        <f t="shared" ref="B54:B57" si="33">SUM(C54:G54)</f>
        <v>1820</v>
      </c>
      <c r="C54" s="11">
        <v>125</v>
      </c>
      <c r="D54" s="11">
        <v>1040</v>
      </c>
      <c r="E54" s="11">
        <v>433</v>
      </c>
      <c r="F54" s="11">
        <v>72</v>
      </c>
      <c r="G54" s="11">
        <v>150</v>
      </c>
      <c r="H54" s="11">
        <f t="shared" ref="H54:H57" si="34">SUM(I54:M54)</f>
        <v>2514</v>
      </c>
      <c r="I54" s="11">
        <v>138</v>
      </c>
      <c r="J54" s="11">
        <v>1461</v>
      </c>
      <c r="K54" s="11">
        <v>581</v>
      </c>
      <c r="L54" s="11">
        <v>96</v>
      </c>
      <c r="M54" s="11">
        <v>238</v>
      </c>
      <c r="N54" s="35">
        <f t="shared" si="32"/>
        <v>694</v>
      </c>
      <c r="O54" s="35">
        <f t="shared" si="31"/>
        <v>13</v>
      </c>
      <c r="P54" s="35">
        <f t="shared" si="31"/>
        <v>421</v>
      </c>
      <c r="Q54" s="35">
        <f t="shared" si="31"/>
        <v>148</v>
      </c>
      <c r="R54" s="35">
        <f t="shared" si="31"/>
        <v>24</v>
      </c>
      <c r="S54" s="35">
        <f t="shared" si="31"/>
        <v>88</v>
      </c>
    </row>
    <row r="55" spans="1:39" s="94" customFormat="1" ht="14.5" customHeight="1" thickBot="1">
      <c r="A55" s="100" t="s">
        <v>57</v>
      </c>
      <c r="B55" s="20">
        <f t="shared" si="33"/>
        <v>1093</v>
      </c>
      <c r="C55" s="20">
        <v>56</v>
      </c>
      <c r="D55" s="20">
        <v>582</v>
      </c>
      <c r="E55" s="20">
        <v>339</v>
      </c>
      <c r="F55" s="20">
        <v>50</v>
      </c>
      <c r="G55" s="20">
        <v>66</v>
      </c>
      <c r="H55" s="20">
        <f t="shared" si="34"/>
        <v>1352</v>
      </c>
      <c r="I55" s="20">
        <v>58</v>
      </c>
      <c r="J55" s="20">
        <v>680</v>
      </c>
      <c r="K55" s="20">
        <v>440</v>
      </c>
      <c r="L55" s="20">
        <v>53</v>
      </c>
      <c r="M55" s="20">
        <v>121</v>
      </c>
      <c r="N55" s="36">
        <f t="shared" si="32"/>
        <v>259</v>
      </c>
      <c r="O55" s="36">
        <f t="shared" si="31"/>
        <v>2</v>
      </c>
      <c r="P55" s="36">
        <f t="shared" si="31"/>
        <v>98</v>
      </c>
      <c r="Q55" s="36">
        <f t="shared" si="31"/>
        <v>101</v>
      </c>
      <c r="R55" s="36">
        <f t="shared" si="31"/>
        <v>3</v>
      </c>
      <c r="S55" s="36">
        <f t="shared" si="31"/>
        <v>55</v>
      </c>
    </row>
    <row r="56" spans="1:39" s="94" customFormat="1" ht="14.5" customHeight="1" thickBot="1">
      <c r="A56" s="101" t="s">
        <v>83</v>
      </c>
      <c r="B56" s="11">
        <f t="shared" si="33"/>
        <v>4388</v>
      </c>
      <c r="C56" s="11">
        <v>129</v>
      </c>
      <c r="D56" s="11">
        <v>1781</v>
      </c>
      <c r="E56" s="11">
        <v>1800</v>
      </c>
      <c r="F56" s="11">
        <v>206</v>
      </c>
      <c r="G56" s="11">
        <v>472</v>
      </c>
      <c r="H56" s="11">
        <f t="shared" si="34"/>
        <v>5215</v>
      </c>
      <c r="I56" s="11">
        <v>162</v>
      </c>
      <c r="J56" s="11">
        <v>1876</v>
      </c>
      <c r="K56" s="11">
        <v>2216</v>
      </c>
      <c r="L56" s="11">
        <v>265</v>
      </c>
      <c r="M56" s="11">
        <v>696</v>
      </c>
      <c r="N56" s="35">
        <f t="shared" si="32"/>
        <v>827</v>
      </c>
      <c r="O56" s="35">
        <f t="shared" si="31"/>
        <v>33</v>
      </c>
      <c r="P56" s="35">
        <f t="shared" si="31"/>
        <v>95</v>
      </c>
      <c r="Q56" s="35">
        <f t="shared" si="31"/>
        <v>416</v>
      </c>
      <c r="R56" s="35">
        <f t="shared" si="31"/>
        <v>59</v>
      </c>
      <c r="S56" s="35">
        <f t="shared" si="31"/>
        <v>224</v>
      </c>
    </row>
    <row r="57" spans="1:39" s="94" customFormat="1" ht="14.5" customHeight="1" thickBot="1">
      <c r="A57" s="100" t="s">
        <v>84</v>
      </c>
      <c r="B57" s="20">
        <f t="shared" si="33"/>
        <v>651</v>
      </c>
      <c r="C57" s="20">
        <v>30</v>
      </c>
      <c r="D57" s="20">
        <v>67</v>
      </c>
      <c r="E57" s="20">
        <v>260</v>
      </c>
      <c r="F57" s="20">
        <v>67</v>
      </c>
      <c r="G57" s="20">
        <v>227</v>
      </c>
      <c r="H57" s="20">
        <f t="shared" si="34"/>
        <v>920</v>
      </c>
      <c r="I57" s="20">
        <v>41</v>
      </c>
      <c r="J57" s="20">
        <v>72</v>
      </c>
      <c r="K57" s="20">
        <v>392</v>
      </c>
      <c r="L57" s="20">
        <v>113</v>
      </c>
      <c r="M57" s="20">
        <v>302</v>
      </c>
      <c r="N57" s="36">
        <f t="shared" si="32"/>
        <v>269</v>
      </c>
      <c r="O57" s="36">
        <f t="shared" si="31"/>
        <v>11</v>
      </c>
      <c r="P57" s="36">
        <f t="shared" si="31"/>
        <v>5</v>
      </c>
      <c r="Q57" s="36">
        <f t="shared" si="31"/>
        <v>132</v>
      </c>
      <c r="R57" s="36">
        <f t="shared" si="31"/>
        <v>46</v>
      </c>
      <c r="S57" s="36">
        <f t="shared" si="31"/>
        <v>75</v>
      </c>
    </row>
    <row r="58" spans="1:39" s="94" customFormat="1" ht="17.149999999999999" customHeight="1">
      <c r="A58" s="312" t="s">
        <v>52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39" s="94" customFormat="1" ht="14.5" customHeight="1">
      <c r="A59" s="244" t="s">
        <v>144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</row>
  </sheetData>
  <mergeCells count="36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B8:G8"/>
    <mergeCell ref="H8:M8"/>
    <mergeCell ref="N8:S8"/>
    <mergeCell ref="B9:G9"/>
    <mergeCell ref="H9:M9"/>
    <mergeCell ref="N9:S9"/>
    <mergeCell ref="B16:G16"/>
    <mergeCell ref="H16:M16"/>
    <mergeCell ref="N16:S16"/>
    <mergeCell ref="B23:G23"/>
    <mergeCell ref="H23:M23"/>
    <mergeCell ref="N23:S23"/>
    <mergeCell ref="B30:G30"/>
    <mergeCell ref="H30:M30"/>
    <mergeCell ref="N30:S30"/>
    <mergeCell ref="B37:G37"/>
    <mergeCell ref="H37:M37"/>
    <mergeCell ref="N37:S37"/>
    <mergeCell ref="A58:S58"/>
    <mergeCell ref="A59:AM59"/>
    <mergeCell ref="B44:G44"/>
    <mergeCell ref="H44:M44"/>
    <mergeCell ref="N44:S44"/>
    <mergeCell ref="B51:G51"/>
    <mergeCell ref="H51:M51"/>
    <mergeCell ref="N51:S51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Normal="100" workbookViewId="0">
      <selection activeCell="C65" sqref="C65"/>
    </sheetView>
  </sheetViews>
  <sheetFormatPr baseColWidth="10" defaultColWidth="10.81640625" defaultRowHeight="12.5"/>
  <cols>
    <col min="1" max="1" width="24.54296875" style="108" customWidth="1"/>
    <col min="2" max="2" width="13.453125" style="108" customWidth="1"/>
    <col min="3" max="6" width="15.453125" style="108" customWidth="1"/>
    <col min="7" max="7" width="14.1796875" style="108" customWidth="1"/>
    <col min="8" max="12" width="15.453125" style="108" customWidth="1"/>
    <col min="13" max="13" width="14.1796875" style="108" customWidth="1"/>
    <col min="14" max="18" width="15.453125" style="108" customWidth="1"/>
    <col min="19" max="19" width="14.1796875" style="108" customWidth="1"/>
    <col min="20" max="16384" width="10.81640625" style="108"/>
  </cols>
  <sheetData>
    <row r="1" spans="1:19" s="102" customFormat="1" ht="20.149999999999999" customHeight="1">
      <c r="A1" s="91" t="s">
        <v>0</v>
      </c>
    </row>
    <row r="2" spans="1:19">
      <c r="A2" s="107"/>
    </row>
    <row r="3" spans="1:19" ht="14.5" customHeight="1">
      <c r="A3" s="95" t="s">
        <v>214</v>
      </c>
    </row>
    <row r="4" spans="1:19" s="94" customFormat="1" ht="14.5" customHeight="1"/>
    <row r="5" spans="1:19" s="103" customFormat="1" ht="14.5" customHeight="1">
      <c r="A5" s="239" t="s">
        <v>58</v>
      </c>
      <c r="B5" s="236">
        <v>2011</v>
      </c>
      <c r="C5" s="236"/>
      <c r="D5" s="236"/>
      <c r="E5" s="236"/>
      <c r="F5" s="236"/>
      <c r="G5" s="236"/>
      <c r="H5" s="236">
        <v>2015</v>
      </c>
      <c r="I5" s="236"/>
      <c r="J5" s="236"/>
      <c r="K5" s="236"/>
      <c r="L5" s="236"/>
      <c r="M5" s="236"/>
      <c r="N5" s="236" t="s">
        <v>42</v>
      </c>
      <c r="O5" s="236"/>
      <c r="P5" s="236"/>
      <c r="Q5" s="236"/>
      <c r="R5" s="236"/>
      <c r="S5" s="236"/>
    </row>
    <row r="6" spans="1:19" s="103" customFormat="1" ht="14.5" customHeight="1">
      <c r="A6" s="239"/>
      <c r="B6" s="239" t="s">
        <v>20</v>
      </c>
      <c r="C6" s="236" t="s">
        <v>50</v>
      </c>
      <c r="D6" s="236"/>
      <c r="E6" s="236"/>
      <c r="F6" s="236"/>
      <c r="G6" s="236"/>
      <c r="H6" s="239" t="s">
        <v>20</v>
      </c>
      <c r="I6" s="236" t="s">
        <v>50</v>
      </c>
      <c r="J6" s="236"/>
      <c r="K6" s="236"/>
      <c r="L6" s="236"/>
      <c r="M6" s="236"/>
      <c r="N6" s="239" t="s">
        <v>20</v>
      </c>
      <c r="O6" s="236" t="s">
        <v>50</v>
      </c>
      <c r="P6" s="236"/>
      <c r="Q6" s="236"/>
      <c r="R6" s="236"/>
      <c r="S6" s="236"/>
    </row>
    <row r="7" spans="1:19" s="103" customFormat="1" ht="40" customHeight="1">
      <c r="A7" s="239"/>
      <c r="B7" s="239"/>
      <c r="C7" s="177" t="s">
        <v>43</v>
      </c>
      <c r="D7" s="177" t="s">
        <v>27</v>
      </c>
      <c r="E7" s="177" t="s">
        <v>45</v>
      </c>
      <c r="F7" s="177" t="s">
        <v>213</v>
      </c>
      <c r="G7" s="177" t="s">
        <v>47</v>
      </c>
      <c r="H7" s="239"/>
      <c r="I7" s="177" t="s">
        <v>43</v>
      </c>
      <c r="J7" s="177" t="s">
        <v>27</v>
      </c>
      <c r="K7" s="177" t="s">
        <v>45</v>
      </c>
      <c r="L7" s="177" t="s">
        <v>213</v>
      </c>
      <c r="M7" s="177" t="s">
        <v>47</v>
      </c>
      <c r="N7" s="239"/>
      <c r="O7" s="177" t="s">
        <v>43</v>
      </c>
      <c r="P7" s="177" t="s">
        <v>27</v>
      </c>
      <c r="Q7" s="177" t="s">
        <v>45</v>
      </c>
      <c r="R7" s="177" t="s">
        <v>213</v>
      </c>
      <c r="S7" s="177" t="s">
        <v>47</v>
      </c>
    </row>
    <row r="8" spans="1:19" s="103" customFormat="1" ht="14.5" customHeight="1">
      <c r="A8" s="180"/>
      <c r="B8" s="316" t="s">
        <v>66</v>
      </c>
      <c r="C8" s="316"/>
      <c r="D8" s="316"/>
      <c r="E8" s="316"/>
      <c r="F8" s="316"/>
      <c r="G8" s="316"/>
      <c r="H8" s="316" t="s">
        <v>66</v>
      </c>
      <c r="I8" s="316"/>
      <c r="J8" s="316"/>
      <c r="K8" s="316"/>
      <c r="L8" s="316"/>
      <c r="M8" s="316"/>
      <c r="N8" s="316" t="s">
        <v>66</v>
      </c>
      <c r="O8" s="316"/>
      <c r="P8" s="316"/>
      <c r="Q8" s="316"/>
      <c r="R8" s="316"/>
      <c r="S8" s="316"/>
    </row>
    <row r="9" spans="1:19" s="94" customFormat="1" ht="14.5" customHeight="1" thickBot="1">
      <c r="A9" s="182"/>
      <c r="B9" s="317" t="s">
        <v>20</v>
      </c>
      <c r="C9" s="317"/>
      <c r="D9" s="317"/>
      <c r="E9" s="317"/>
      <c r="F9" s="317"/>
      <c r="G9" s="317"/>
      <c r="H9" s="317" t="s">
        <v>20</v>
      </c>
      <c r="I9" s="317"/>
      <c r="J9" s="317"/>
      <c r="K9" s="317"/>
      <c r="L9" s="317"/>
      <c r="M9" s="317"/>
      <c r="N9" s="317" t="s">
        <v>20</v>
      </c>
      <c r="O9" s="317"/>
      <c r="P9" s="317"/>
      <c r="Q9" s="317"/>
      <c r="R9" s="317"/>
      <c r="S9" s="317"/>
    </row>
    <row r="10" spans="1:19" s="94" customFormat="1" ht="14.5" customHeight="1" thickBot="1">
      <c r="A10" s="99" t="s">
        <v>20</v>
      </c>
      <c r="B10" s="11">
        <f>'[4]Tab. 3.17'!B10*100/'[4]Tab. 3.17'!B$10</f>
        <v>100</v>
      </c>
      <c r="C10" s="11">
        <f>'[4]Tab. 3.17'!C10*100/'[4]Tab. 3.17'!C$10</f>
        <v>100</v>
      </c>
      <c r="D10" s="11">
        <f>'[4]Tab. 3.17'!D10*100/'[4]Tab. 3.17'!D$10</f>
        <v>100</v>
      </c>
      <c r="E10" s="11">
        <f>'[4]Tab. 3.17'!E10*100/'[4]Tab. 3.17'!E$10</f>
        <v>100</v>
      </c>
      <c r="F10" s="11">
        <f>'[4]Tab. 3.17'!F10*100/'[4]Tab. 3.17'!F$10</f>
        <v>100</v>
      </c>
      <c r="G10" s="11">
        <f>'[4]Tab. 3.17'!G10*100/'[4]Tab. 3.17'!G$10</f>
        <v>100</v>
      </c>
      <c r="H10" s="11">
        <f>'[4]Tab. 3.17'!H10*100/'[4]Tab. 3.17'!H$10</f>
        <v>100</v>
      </c>
      <c r="I10" s="11">
        <f>'[4]Tab. 3.17'!I10*100/'[4]Tab. 3.17'!I$10</f>
        <v>100</v>
      </c>
      <c r="J10" s="11">
        <f>'[4]Tab. 3.17'!J10*100/'[4]Tab. 3.17'!J$10</f>
        <v>100</v>
      </c>
      <c r="K10" s="11">
        <f>'[4]Tab. 3.17'!K10*100/'[4]Tab. 3.17'!K$10</f>
        <v>100</v>
      </c>
      <c r="L10" s="11">
        <f>'[4]Tab. 3.17'!L10*100/'[4]Tab. 3.17'!L$10</f>
        <v>100</v>
      </c>
      <c r="M10" s="11">
        <f>'[4]Tab. 3.17'!M10*100/'[4]Tab. 3.17'!M$10</f>
        <v>100</v>
      </c>
      <c r="N10" s="165" t="s">
        <v>140</v>
      </c>
      <c r="O10" s="165" t="s">
        <v>140</v>
      </c>
      <c r="P10" s="165" t="s">
        <v>140</v>
      </c>
      <c r="Q10" s="165" t="s">
        <v>140</v>
      </c>
      <c r="R10" s="165" t="s">
        <v>140</v>
      </c>
      <c r="S10" s="165" t="s">
        <v>140</v>
      </c>
    </row>
    <row r="11" spans="1:19" s="94" customFormat="1" ht="14.5" customHeight="1" thickBot="1">
      <c r="A11" s="100" t="s">
        <v>56</v>
      </c>
      <c r="B11" s="106">
        <f>'[4]Tab. 3.17'!B11*100/'[4]Tab. 3.17'!B$10</f>
        <v>40.39663357593799</v>
      </c>
      <c r="C11" s="106">
        <f>'[4]Tab. 3.17'!C11*100/'[4]Tab. 3.17'!C$10</f>
        <v>64.645327328293391</v>
      </c>
      <c r="D11" s="106">
        <f>'[4]Tab. 3.17'!D11*100/'[4]Tab. 3.17'!D$10</f>
        <v>46.717686788148498</v>
      </c>
      <c r="E11" s="106">
        <f>'[4]Tab. 3.17'!E11*100/'[4]Tab. 3.17'!E$10</f>
        <v>34.202246660409543</v>
      </c>
      <c r="F11" s="106">
        <f>'[4]Tab. 3.17'!F11*100/'[4]Tab. 3.17'!F$10</f>
        <v>28.242601388381441</v>
      </c>
      <c r="G11" s="106">
        <f>'[4]Tab. 3.17'!G11*100/'[4]Tab. 3.17'!G$10</f>
        <v>30.954821414491839</v>
      </c>
      <c r="H11" s="106">
        <f>'[4]Tab. 3.17'!H11*100/'[4]Tab. 3.17'!H$10</f>
        <v>40.469128753093671</v>
      </c>
      <c r="I11" s="106">
        <f>'[4]Tab. 3.17'!I11*100/'[4]Tab. 3.17'!I$10</f>
        <v>60.871885527500751</v>
      </c>
      <c r="J11" s="106">
        <f>'[4]Tab. 3.17'!J11*100/'[4]Tab. 3.17'!J$10</f>
        <v>46.694362237690989</v>
      </c>
      <c r="K11" s="106">
        <f>'[4]Tab. 3.17'!K11*100/'[4]Tab. 3.17'!K$10</f>
        <v>35.971149036820968</v>
      </c>
      <c r="L11" s="106">
        <f>'[4]Tab. 3.17'!L11*100/'[4]Tab. 3.17'!L$10</f>
        <v>28.36097470582785</v>
      </c>
      <c r="M11" s="106">
        <f>'[4]Tab. 3.17'!M11*100/'[4]Tab. 3.17'!M$10</f>
        <v>29.779562043795622</v>
      </c>
      <c r="N11" s="38">
        <f t="shared" ref="N11:S15" si="0">H11-B11</f>
        <v>7.2495177155680324E-2</v>
      </c>
      <c r="O11" s="38">
        <f t="shared" si="0"/>
        <v>-3.7734418007926394</v>
      </c>
      <c r="P11" s="38">
        <f t="shared" si="0"/>
        <v>-2.3324550457509474E-2</v>
      </c>
      <c r="Q11" s="38">
        <f t="shared" si="0"/>
        <v>1.7689023764114253</v>
      </c>
      <c r="R11" s="38">
        <f t="shared" si="0"/>
        <v>0.11837331744640878</v>
      </c>
      <c r="S11" s="38">
        <f t="shared" si="0"/>
        <v>-1.1752593706962173</v>
      </c>
    </row>
    <row r="12" spans="1:19" s="94" customFormat="1" ht="14.5" customHeight="1" thickBot="1">
      <c r="A12" s="101" t="s">
        <v>65</v>
      </c>
      <c r="B12" s="62">
        <f>'[4]Tab. 3.17'!B12*100/'[4]Tab. 3.17'!B$10</f>
        <v>10.041693407798853</v>
      </c>
      <c r="C12" s="62">
        <f>'[4]Tab. 3.17'!C12*100/'[4]Tab. 3.17'!C$10</f>
        <v>9.9605919253659323</v>
      </c>
      <c r="D12" s="62">
        <f>'[4]Tab. 3.17'!D12*100/'[4]Tab. 3.17'!D$10</f>
        <v>13.391096202147565</v>
      </c>
      <c r="E12" s="62">
        <f>'[4]Tab. 3.17'!E12*100/'[4]Tab. 3.17'!E$10</f>
        <v>7.0882549127249757</v>
      </c>
      <c r="F12" s="62">
        <f>'[4]Tab. 3.17'!F12*100/'[4]Tab. 3.17'!F$10</f>
        <v>9.1888929484837405</v>
      </c>
      <c r="G12" s="62">
        <f>'[4]Tab. 3.17'!G12*100/'[4]Tab. 3.17'!G$10</f>
        <v>8.4699992115430103</v>
      </c>
      <c r="H12" s="62">
        <f>'[4]Tab. 3.17'!H12*100/'[4]Tab. 3.17'!H$10</f>
        <v>11.085389870761375</v>
      </c>
      <c r="I12" s="62">
        <f>'[4]Tab. 3.17'!I12*100/'[4]Tab. 3.17'!I$10</f>
        <v>10.966945732297122</v>
      </c>
      <c r="J12" s="62">
        <f>'[4]Tab. 3.17'!J12*100/'[4]Tab. 3.17'!J$10</f>
        <v>15.200144498631431</v>
      </c>
      <c r="K12" s="62">
        <f>'[4]Tab. 3.17'!K12*100/'[4]Tab. 3.17'!K$10</f>
        <v>7.745165406891136</v>
      </c>
      <c r="L12" s="62">
        <f>'[4]Tab. 3.17'!L12*100/'[4]Tab. 3.17'!L$10</f>
        <v>9.733160381728899</v>
      </c>
      <c r="M12" s="62">
        <f>'[4]Tab. 3.17'!M12*100/'[4]Tab. 3.17'!M$10</f>
        <v>9.0248175182481756</v>
      </c>
      <c r="N12" s="37">
        <f t="shared" si="0"/>
        <v>1.0436964629625223</v>
      </c>
      <c r="O12" s="37">
        <f t="shared" si="0"/>
        <v>1.0063538069311893</v>
      </c>
      <c r="P12" s="37">
        <f t="shared" si="0"/>
        <v>1.8090482964838657</v>
      </c>
      <c r="Q12" s="37">
        <f t="shared" si="0"/>
        <v>0.65691049416616032</v>
      </c>
      <c r="R12" s="37">
        <f t="shared" si="0"/>
        <v>0.54426743324515847</v>
      </c>
      <c r="S12" s="37">
        <f t="shared" si="0"/>
        <v>0.5548183067051653</v>
      </c>
    </row>
    <row r="13" spans="1:19" s="94" customFormat="1" ht="14.5" customHeight="1" thickBot="1">
      <c r="A13" s="100" t="s">
        <v>57</v>
      </c>
      <c r="B13" s="106">
        <f>'[4]Tab. 3.17'!B13*100/'[4]Tab. 3.17'!B$10</f>
        <v>7.4133245941037513</v>
      </c>
      <c r="C13" s="106">
        <f>'[4]Tab. 3.17'!C13*100/'[4]Tab. 3.17'!C$10</f>
        <v>5.7503619108894961</v>
      </c>
      <c r="D13" s="106">
        <f>'[4]Tab. 3.17'!D13*100/'[4]Tab. 3.17'!D$10</f>
        <v>9.5297495631261633</v>
      </c>
      <c r="E13" s="106">
        <f>'[4]Tab. 3.17'!E13*100/'[4]Tab. 3.17'!E$10</f>
        <v>6.1012827096873208</v>
      </c>
      <c r="F13" s="106">
        <f>'[4]Tab. 3.17'!F13*100/'[4]Tab. 3.17'!F$10</f>
        <v>6.1198392400438433</v>
      </c>
      <c r="G13" s="106">
        <f>'[4]Tab. 3.17'!G13*100/'[4]Tab. 3.17'!G$10</f>
        <v>5.6039580540881495</v>
      </c>
      <c r="H13" s="106">
        <f>'[4]Tab. 3.17'!H13*100/'[4]Tab. 3.17'!H$10</f>
        <v>7.3424341668591211</v>
      </c>
      <c r="I13" s="106">
        <f>'[4]Tab. 3.17'!I13*100/'[4]Tab. 3.17'!I$10</f>
        <v>5.82035289016377</v>
      </c>
      <c r="J13" s="106">
        <f>'[4]Tab. 3.17'!J13*100/'[4]Tab. 3.17'!J$10</f>
        <v>9.5855390215775369</v>
      </c>
      <c r="K13" s="106">
        <f>'[4]Tab. 3.17'!K13*100/'[4]Tab. 3.17'!K$10</f>
        <v>5.8622801235935622</v>
      </c>
      <c r="L13" s="106">
        <f>'[4]Tab. 3.17'!L13*100/'[4]Tab. 3.17'!L$10</f>
        <v>5.3043639395904751</v>
      </c>
      <c r="M13" s="106">
        <f>'[4]Tab. 3.17'!M13*100/'[4]Tab. 3.17'!M$10</f>
        <v>6.2029197080291967</v>
      </c>
      <c r="N13" s="38">
        <f t="shared" si="0"/>
        <v>-7.0890427244630239E-2</v>
      </c>
      <c r="O13" s="38">
        <f t="shared" si="0"/>
        <v>6.999097927427389E-2</v>
      </c>
      <c r="P13" s="38">
        <f t="shared" si="0"/>
        <v>5.5789458451373619E-2</v>
      </c>
      <c r="Q13" s="38">
        <f t="shared" si="0"/>
        <v>-0.23900258609375857</v>
      </c>
      <c r="R13" s="38">
        <f t="shared" si="0"/>
        <v>-0.81547530045336813</v>
      </c>
      <c r="S13" s="38">
        <f t="shared" si="0"/>
        <v>0.59896165394104717</v>
      </c>
    </row>
    <row r="14" spans="1:19" s="94" customFormat="1" ht="14.5" customHeight="1" thickBot="1">
      <c r="A14" s="101" t="s">
        <v>83</v>
      </c>
      <c r="B14" s="62">
        <f>'[4]Tab. 3.17'!B14*100/'[4]Tab. 3.17'!B$10</f>
        <v>34.458509142053444</v>
      </c>
      <c r="C14" s="62">
        <f>'[4]Tab. 3.17'!C14*100/'[4]Tab. 3.17'!C$10</f>
        <v>15.40131896413061</v>
      </c>
      <c r="D14" s="62">
        <f>'[4]Tab. 3.17'!D14*100/'[4]Tab. 3.17'!D$10</f>
        <v>28.501592974057278</v>
      </c>
      <c r="E14" s="62">
        <f>'[4]Tab. 3.17'!E14*100/'[4]Tab. 3.17'!E$10</f>
        <v>42.702485729633366</v>
      </c>
      <c r="F14" s="62">
        <f>'[4]Tab. 3.17'!F14*100/'[4]Tab. 3.17'!F$10</f>
        <v>34.685178419193761</v>
      </c>
      <c r="G14" s="62">
        <f>'[4]Tab. 3.17'!G14*100/'[4]Tab. 3.17'!G$10</f>
        <v>37.094930221556417</v>
      </c>
      <c r="H14" s="62">
        <f>'[4]Tab. 3.17'!H14*100/'[4]Tab. 3.17'!H$10</f>
        <v>32.603884614475383</v>
      </c>
      <c r="I14" s="62">
        <f>'[4]Tab. 3.17'!I14*100/'[4]Tab. 3.17'!I$10</f>
        <v>15.129582068643474</v>
      </c>
      <c r="J14" s="62">
        <f>'[4]Tab. 3.17'!J14*100/'[4]Tab. 3.17'!J$10</f>
        <v>26.49326830894919</v>
      </c>
      <c r="K14" s="62">
        <f>'[4]Tab. 3.17'!K14*100/'[4]Tab. 3.17'!K$10</f>
        <v>39.749073282007416</v>
      </c>
      <c r="L14" s="62">
        <f>'[4]Tab. 3.17'!L14*100/'[4]Tab. 3.17'!L$10</f>
        <v>32.122672102288519</v>
      </c>
      <c r="M14" s="62">
        <f>'[4]Tab. 3.17'!M14*100/'[4]Tab. 3.17'!M$10</f>
        <v>37.350364963503651</v>
      </c>
      <c r="N14" s="37">
        <f t="shared" si="0"/>
        <v>-1.8546245275780606</v>
      </c>
      <c r="O14" s="37">
        <f t="shared" si="0"/>
        <v>-0.27173689548713575</v>
      </c>
      <c r="P14" s="37">
        <f t="shared" si="0"/>
        <v>-2.0083246651080877</v>
      </c>
      <c r="Q14" s="37">
        <f t="shared" si="0"/>
        <v>-2.9534124476259507</v>
      </c>
      <c r="R14" s="37">
        <f t="shared" si="0"/>
        <v>-2.5625063169052424</v>
      </c>
      <c r="S14" s="37">
        <f t="shared" si="0"/>
        <v>0.25543474194723359</v>
      </c>
    </row>
    <row r="15" spans="1:19" s="94" customFormat="1" ht="14.5" customHeight="1" thickBot="1">
      <c r="A15" s="100" t="s">
        <v>84</v>
      </c>
      <c r="B15" s="106">
        <f>'[4]Tab. 3.17'!B15*100/'[4]Tab. 3.17'!B$10</f>
        <v>7.6898392801059634</v>
      </c>
      <c r="C15" s="106">
        <f>'[4]Tab. 3.17'!C15*100/'[4]Tab. 3.17'!C$10</f>
        <v>4.2423998713205728</v>
      </c>
      <c r="D15" s="106">
        <f>'[4]Tab. 3.17'!D15*100/'[4]Tab. 3.17'!D$10</f>
        <v>1.8598744725204952</v>
      </c>
      <c r="E15" s="106">
        <f>'[4]Tab. 3.17'!E15*100/'[4]Tab. 3.17'!E$10</f>
        <v>9.9057299875447882</v>
      </c>
      <c r="F15" s="106">
        <f>'[4]Tab. 3.17'!F15*100/'[4]Tab. 3.17'!F$10</f>
        <v>21.763488003897212</v>
      </c>
      <c r="G15" s="106">
        <f>'[4]Tab. 3.17'!G15*100/'[4]Tab. 3.17'!G$10</f>
        <v>17.876291098320586</v>
      </c>
      <c r="H15" s="106">
        <f>'[4]Tab. 3.17'!H15*100/'[4]Tab. 3.17'!H$10</f>
        <v>8.4991625948104517</v>
      </c>
      <c r="I15" s="106">
        <f>'[4]Tab. 3.17'!I15*100/'[4]Tab. 3.17'!I$10</f>
        <v>7.211233781394883</v>
      </c>
      <c r="J15" s="106">
        <f>'[4]Tab. 3.17'!J15*100/'[4]Tab. 3.17'!J$10</f>
        <v>2.0266859331508575</v>
      </c>
      <c r="K15" s="106">
        <f>'[4]Tab. 3.17'!K15*100/'[4]Tab. 3.17'!K$10</f>
        <v>10.672332150686916</v>
      </c>
      <c r="L15" s="106">
        <f>'[4]Tab. 3.17'!L15*100/'[4]Tab. 3.17'!L$10</f>
        <v>24.478828870564254</v>
      </c>
      <c r="M15" s="106">
        <f>'[4]Tab. 3.17'!M15*100/'[4]Tab. 3.17'!M$10</f>
        <v>17.642335766423358</v>
      </c>
      <c r="N15" s="38">
        <f t="shared" si="0"/>
        <v>0.80932331470448826</v>
      </c>
      <c r="O15" s="38">
        <f t="shared" si="0"/>
        <v>2.9688339100743102</v>
      </c>
      <c r="P15" s="38">
        <f t="shared" si="0"/>
        <v>0.16681146063036234</v>
      </c>
      <c r="Q15" s="38">
        <f t="shared" si="0"/>
        <v>0.76660216314212803</v>
      </c>
      <c r="R15" s="38">
        <f t="shared" si="0"/>
        <v>2.7153408666670416</v>
      </c>
      <c r="S15" s="38">
        <f t="shared" si="0"/>
        <v>-0.23395533189722784</v>
      </c>
    </row>
    <row r="16" spans="1:19" s="103" customFormat="1" ht="14.5" customHeight="1" thickBot="1">
      <c r="A16" s="183"/>
      <c r="B16" s="314" t="s">
        <v>21</v>
      </c>
      <c r="C16" s="314"/>
      <c r="D16" s="314"/>
      <c r="E16" s="314"/>
      <c r="F16" s="314"/>
      <c r="G16" s="315"/>
      <c r="H16" s="313" t="s">
        <v>21</v>
      </c>
      <c r="I16" s="314"/>
      <c r="J16" s="314"/>
      <c r="K16" s="314"/>
      <c r="L16" s="314"/>
      <c r="M16" s="315"/>
      <c r="N16" s="313" t="s">
        <v>21</v>
      </c>
      <c r="O16" s="314"/>
      <c r="P16" s="314"/>
      <c r="Q16" s="314"/>
      <c r="R16" s="314"/>
      <c r="S16" s="314"/>
    </row>
    <row r="17" spans="1:19" s="94" customFormat="1" ht="14.5" customHeight="1" thickBot="1">
      <c r="A17" s="99" t="s">
        <v>20</v>
      </c>
      <c r="B17" s="11">
        <f>'[4]Tab. 3.17'!B17*100/'[4]Tab. 3.17'!B$17</f>
        <v>100</v>
      </c>
      <c r="C17" s="11">
        <f>'[4]Tab. 3.17'!C17*100/'[4]Tab. 3.17'!C$17</f>
        <v>100</v>
      </c>
      <c r="D17" s="11">
        <f>'[4]Tab. 3.17'!D17*100/'[4]Tab. 3.17'!D$17</f>
        <v>100</v>
      </c>
      <c r="E17" s="11">
        <f>'[4]Tab. 3.17'!E17*100/'[4]Tab. 3.17'!E$17</f>
        <v>100</v>
      </c>
      <c r="F17" s="11">
        <f>'[4]Tab. 3.17'!F17*100/'[4]Tab. 3.17'!F$17</f>
        <v>100</v>
      </c>
      <c r="G17" s="11">
        <f>'[4]Tab. 3.17'!G17*100/'[4]Tab. 3.17'!G$17</f>
        <v>100</v>
      </c>
      <c r="H17" s="11">
        <f>'[4]Tab. 3.17'!H17*100/'[4]Tab. 3.17'!H$17</f>
        <v>100</v>
      </c>
      <c r="I17" s="11">
        <f>'[4]Tab. 3.17'!I17*100/'[4]Tab. 3.17'!I$17</f>
        <v>100</v>
      </c>
      <c r="J17" s="11">
        <f>'[4]Tab. 3.17'!J17*100/'[4]Tab. 3.17'!J$17</f>
        <v>100</v>
      </c>
      <c r="K17" s="11">
        <f>'[4]Tab. 3.17'!K17*100/'[4]Tab. 3.17'!K$17</f>
        <v>100</v>
      </c>
      <c r="L17" s="11">
        <f>'[4]Tab. 3.17'!L17*100/'[4]Tab. 3.17'!L$17</f>
        <v>100</v>
      </c>
      <c r="M17" s="11">
        <f>'[4]Tab. 3.17'!M17*100/'[4]Tab. 3.17'!M$17</f>
        <v>100</v>
      </c>
      <c r="N17" s="165" t="s">
        <v>140</v>
      </c>
      <c r="O17" s="165" t="s">
        <v>140</v>
      </c>
      <c r="P17" s="165" t="s">
        <v>140</v>
      </c>
      <c r="Q17" s="165" t="s">
        <v>140</v>
      </c>
      <c r="R17" s="165" t="s">
        <v>140</v>
      </c>
      <c r="S17" s="165" t="s">
        <v>140</v>
      </c>
    </row>
    <row r="18" spans="1:19" s="94" customFormat="1" ht="14.5" customHeight="1" thickBot="1">
      <c r="A18" s="100" t="s">
        <v>56</v>
      </c>
      <c r="B18" s="106">
        <f>'[4]Tab. 3.17'!B18*100/'[4]Tab. 3.17'!B$17</f>
        <v>40.220704009298494</v>
      </c>
      <c r="C18" s="106">
        <f>'[4]Tab. 3.17'!C18*100/'[4]Tab. 3.17'!C$17</f>
        <v>63.823124138794938</v>
      </c>
      <c r="D18" s="106">
        <f>'[4]Tab. 3.17'!D18*100/'[4]Tab. 3.17'!D$17</f>
        <v>45.341951959141326</v>
      </c>
      <c r="E18" s="106">
        <f>'[4]Tab. 3.17'!E18*100/'[4]Tab. 3.17'!E$17</f>
        <v>34.918525261720525</v>
      </c>
      <c r="F18" s="106">
        <f>'[4]Tab. 3.17'!F18*100/'[4]Tab. 3.17'!F$17</f>
        <v>25.505337270043153</v>
      </c>
      <c r="G18" s="106">
        <f>'[4]Tab. 3.17'!G18*100/'[4]Tab. 3.17'!G$17</f>
        <v>31.712461837357758</v>
      </c>
      <c r="H18" s="106">
        <f>'[4]Tab. 3.17'!H18*100/'[4]Tab. 3.17'!H$17</f>
        <v>40.604974041288493</v>
      </c>
      <c r="I18" s="106">
        <f>'[4]Tab. 3.17'!I18*100/'[4]Tab. 3.17'!I$17</f>
        <v>61.188098634603627</v>
      </c>
      <c r="J18" s="106">
        <f>'[4]Tab. 3.17'!J18*100/'[4]Tab. 3.17'!J$17</f>
        <v>46.262285444065284</v>
      </c>
      <c r="K18" s="106">
        <f>'[4]Tab. 3.17'!K18*100/'[4]Tab. 3.17'!K$17</f>
        <v>36.868180563425298</v>
      </c>
      <c r="L18" s="106">
        <f>'[4]Tab. 3.17'!L18*100/'[4]Tab. 3.17'!L$17</f>
        <v>25.142857142857142</v>
      </c>
      <c r="M18" s="106">
        <f>'[4]Tab. 3.17'!M18*100/'[4]Tab. 3.17'!M$17</f>
        <v>28.583635105993409</v>
      </c>
      <c r="N18" s="38">
        <f t="shared" ref="N18:S22" si="1">H18-B18</f>
        <v>0.38427003198999898</v>
      </c>
      <c r="O18" s="38">
        <f t="shared" si="1"/>
        <v>-2.6350255041913115</v>
      </c>
      <c r="P18" s="38">
        <f t="shared" si="1"/>
        <v>0.92033348492395817</v>
      </c>
      <c r="Q18" s="38">
        <f t="shared" si="1"/>
        <v>1.9496553017047731</v>
      </c>
      <c r="R18" s="38">
        <f t="shared" si="1"/>
        <v>-0.36248012718601075</v>
      </c>
      <c r="S18" s="38">
        <f t="shared" si="1"/>
        <v>-3.1288267313643487</v>
      </c>
    </row>
    <row r="19" spans="1:19" s="94" customFormat="1" ht="14.5" customHeight="1" thickBot="1">
      <c r="A19" s="101" t="s">
        <v>65</v>
      </c>
      <c r="B19" s="62">
        <f>'[4]Tab. 3.17'!B19*100/'[4]Tab. 3.17'!B$17</f>
        <v>8.8247815597948378</v>
      </c>
      <c r="C19" s="62">
        <f>'[4]Tab. 3.17'!C19*100/'[4]Tab. 3.17'!C$17</f>
        <v>10.597519729425029</v>
      </c>
      <c r="D19" s="62">
        <f>'[4]Tab. 3.17'!D19*100/'[4]Tab. 3.17'!D$17</f>
        <v>11.821881733301412</v>
      </c>
      <c r="E19" s="62">
        <f>'[4]Tab. 3.17'!E19*100/'[4]Tab. 3.17'!E$17</f>
        <v>5.9171597633136095</v>
      </c>
      <c r="F19" s="62">
        <f>'[4]Tab. 3.17'!F19*100/'[4]Tab. 3.17'!F$17</f>
        <v>5.2691346808993869</v>
      </c>
      <c r="G19" s="62">
        <f>'[4]Tab. 3.17'!G19*100/'[4]Tab. 3.17'!G$17</f>
        <v>7.3494310296974747</v>
      </c>
      <c r="H19" s="62">
        <f>'[4]Tab. 3.17'!H19*100/'[4]Tab. 3.17'!H$17</f>
        <v>9.679691376798834</v>
      </c>
      <c r="I19" s="62">
        <f>'[4]Tab. 3.17'!I19*100/'[4]Tab. 3.17'!I$17</f>
        <v>12.156103525575709</v>
      </c>
      <c r="J19" s="62">
        <f>'[4]Tab. 3.17'!J19*100/'[4]Tab. 3.17'!J$17</f>
        <v>12.872717048170443</v>
      </c>
      <c r="K19" s="62">
        <f>'[4]Tab. 3.17'!K19*100/'[4]Tab. 3.17'!K$17</f>
        <v>6.6091327783347138</v>
      </c>
      <c r="L19" s="62">
        <f>'[4]Tab. 3.17'!L19*100/'[4]Tab. 3.17'!L$17</f>
        <v>6.8235294117647056</v>
      </c>
      <c r="M19" s="62">
        <f>'[4]Tab. 3.17'!M19*100/'[4]Tab. 3.17'!M$17</f>
        <v>7.816250966350653</v>
      </c>
      <c r="N19" s="37">
        <f t="shared" si="1"/>
        <v>0.85490981700399615</v>
      </c>
      <c r="O19" s="37">
        <f t="shared" si="1"/>
        <v>1.5585837961506801</v>
      </c>
      <c r="P19" s="37">
        <f t="shared" si="1"/>
        <v>1.0508353148690315</v>
      </c>
      <c r="Q19" s="37">
        <f t="shared" si="1"/>
        <v>0.69197301502110431</v>
      </c>
      <c r="R19" s="37">
        <f t="shared" si="1"/>
        <v>1.5543947308653188</v>
      </c>
      <c r="S19" s="37">
        <f t="shared" si="1"/>
        <v>0.46681993665317822</v>
      </c>
    </row>
    <row r="20" spans="1:19" s="94" customFormat="1" ht="14.5" customHeight="1" thickBot="1">
      <c r="A20" s="100" t="s">
        <v>57</v>
      </c>
      <c r="B20" s="106">
        <f>'[4]Tab. 3.17'!B20*100/'[4]Tab. 3.17'!B$17</f>
        <v>8.3801298815388456</v>
      </c>
      <c r="C20" s="106">
        <f>'[4]Tab. 3.17'!C20*100/'[4]Tab. 3.17'!C$17</f>
        <v>7.0650131529500184</v>
      </c>
      <c r="D20" s="106">
        <f>'[4]Tab. 3.17'!D20*100/'[4]Tab. 3.17'!D$17</f>
        <v>11.014284574255845</v>
      </c>
      <c r="E20" s="106">
        <f>'[4]Tab. 3.17'!E20*100/'[4]Tab. 3.17'!E$17</f>
        <v>6.086481565771507</v>
      </c>
      <c r="F20" s="106">
        <f>'[4]Tab. 3.17'!F20*100/'[4]Tab. 3.17'!F$17</f>
        <v>6.2230297524415175</v>
      </c>
      <c r="G20" s="106">
        <f>'[4]Tab. 3.17'!G20*100/'[4]Tab. 3.17'!G$17</f>
        <v>7.3216763807937832</v>
      </c>
      <c r="H20" s="106">
        <f>'[4]Tab. 3.17'!H20*100/'[4]Tab. 3.17'!H$17</f>
        <v>8.5255558579180732</v>
      </c>
      <c r="I20" s="106">
        <f>'[4]Tab. 3.17'!I20*100/'[4]Tab. 3.17'!I$17</f>
        <v>6.8066028123089461</v>
      </c>
      <c r="J20" s="106">
        <f>'[4]Tab. 3.17'!J20*100/'[4]Tab. 3.17'!J$17</f>
        <v>11.134542387178406</v>
      </c>
      <c r="K20" s="106">
        <f>'[4]Tab. 3.17'!K20*100/'[4]Tab. 3.17'!K$17</f>
        <v>5.9524328408083802</v>
      </c>
      <c r="L20" s="106">
        <f>'[4]Tab. 3.17'!L20*100/'[4]Tab. 3.17'!L$17</f>
        <v>5.3109243697478989</v>
      </c>
      <c r="M20" s="106">
        <f>'[4]Tab. 3.17'!M20*100/'[4]Tab. 3.17'!M$17</f>
        <v>8.8904260080563127</v>
      </c>
      <c r="N20" s="38">
        <f t="shared" si="1"/>
        <v>0.14542597637922761</v>
      </c>
      <c r="O20" s="38">
        <f t="shared" si="1"/>
        <v>-0.25841034064107227</v>
      </c>
      <c r="P20" s="38">
        <f t="shared" si="1"/>
        <v>0.12025781292256177</v>
      </c>
      <c r="Q20" s="38">
        <f t="shared" si="1"/>
        <v>-0.13404872496312681</v>
      </c>
      <c r="R20" s="38">
        <f t="shared" si="1"/>
        <v>-0.91210538269361852</v>
      </c>
      <c r="S20" s="38">
        <f t="shared" si="1"/>
        <v>1.5687496272625294</v>
      </c>
    </row>
    <row r="21" spans="1:19" s="94" customFormat="1" ht="14.5" customHeight="1" thickBot="1">
      <c r="A21" s="101" t="s">
        <v>83</v>
      </c>
      <c r="B21" s="62">
        <f>'[4]Tab. 3.17'!B21*100/'[4]Tab. 3.17'!B$17</f>
        <v>36.57631722991465</v>
      </c>
      <c r="C21" s="62">
        <f>'[4]Tab. 3.17'!C21*100/'[4]Tab. 3.17'!C$17</f>
        <v>15.457847926844545</v>
      </c>
      <c r="D21" s="62">
        <f>'[4]Tab. 3.17'!D21*100/'[4]Tab. 3.17'!D$17</f>
        <v>30.640810789242678</v>
      </c>
      <c r="E21" s="62">
        <f>'[4]Tab. 3.17'!E21*100/'[4]Tab. 3.17'!E$17</f>
        <v>45.22894856622667</v>
      </c>
      <c r="F21" s="62">
        <f>'[4]Tab. 3.17'!F21*100/'[4]Tab. 3.17'!F$17</f>
        <v>37.5652963888258</v>
      </c>
      <c r="G21" s="62">
        <f>'[4]Tab. 3.17'!G21*100/'[4]Tab. 3.17'!G$17</f>
        <v>39.955592561754095</v>
      </c>
      <c r="H21" s="62">
        <f>'[4]Tab. 3.17'!H21*100/'[4]Tab. 3.17'!H$17</f>
        <v>34.07127573860938</v>
      </c>
      <c r="I21" s="62">
        <f>'[4]Tab. 3.17'!I21*100/'[4]Tab. 3.17'!I$17</f>
        <v>14.336661911554922</v>
      </c>
      <c r="J21" s="62">
        <f>'[4]Tab. 3.17'!J21*100/'[4]Tab. 3.17'!J$17</f>
        <v>28.291348746852755</v>
      </c>
      <c r="K21" s="62">
        <f>'[4]Tab. 3.17'!K21*100/'[4]Tab. 3.17'!K$17</f>
        <v>41.205015327841465</v>
      </c>
      <c r="L21" s="62">
        <f>'[4]Tab. 3.17'!L21*100/'[4]Tab. 3.17'!L$17</f>
        <v>35.042016806722692</v>
      </c>
      <c r="M21" s="62">
        <f>'[4]Tab. 3.17'!M21*100/'[4]Tab. 3.17'!M$17</f>
        <v>40.13915449403914</v>
      </c>
      <c r="N21" s="37">
        <f t="shared" si="1"/>
        <v>-2.5050414913052705</v>
      </c>
      <c r="O21" s="37">
        <f t="shared" si="1"/>
        <v>-1.1211860152896236</v>
      </c>
      <c r="P21" s="37">
        <f t="shared" si="1"/>
        <v>-2.3494620423899235</v>
      </c>
      <c r="Q21" s="37">
        <f t="shared" si="1"/>
        <v>-4.0239332383852044</v>
      </c>
      <c r="R21" s="37">
        <f t="shared" si="1"/>
        <v>-2.5232795821031075</v>
      </c>
      <c r="S21" s="37">
        <f t="shared" si="1"/>
        <v>0.1835619322850448</v>
      </c>
    </row>
    <row r="22" spans="1:19" s="94" customFormat="1" ht="14.5" customHeight="1" thickBot="1">
      <c r="A22" s="100" t="s">
        <v>84</v>
      </c>
      <c r="B22" s="106">
        <f>'[4]Tab. 3.17'!B22*100/'[4]Tab. 3.17'!B$17</f>
        <v>5.9980673194531731</v>
      </c>
      <c r="C22" s="106">
        <f>'[4]Tab. 3.17'!C22*100/'[4]Tab. 3.17'!C$17</f>
        <v>3.0564950519854692</v>
      </c>
      <c r="D22" s="106">
        <f>'[4]Tab. 3.17'!D22*100/'[4]Tab. 3.17'!D$17</f>
        <v>1.1810709440587344</v>
      </c>
      <c r="E22" s="106">
        <f>'[4]Tab. 3.17'!E22*100/'[4]Tab. 3.17'!E$17</f>
        <v>7.8488848429676832</v>
      </c>
      <c r="F22" s="106">
        <f>'[4]Tab. 3.17'!F22*100/'[4]Tab. 3.17'!F$17</f>
        <v>25.437201907790143</v>
      </c>
      <c r="G22" s="106">
        <f>'[4]Tab. 3.17'!G22*100/'[4]Tab. 3.17'!G$17</f>
        <v>13.660838190396891</v>
      </c>
      <c r="H22" s="106">
        <f>'[4]Tab. 3.17'!H22*100/'[4]Tab. 3.17'!H$17</f>
        <v>7.1185029853852191</v>
      </c>
      <c r="I22" s="106">
        <f>'[4]Tab. 3.17'!I22*100/'[4]Tab. 3.17'!I$17</f>
        <v>5.5125331159567965</v>
      </c>
      <c r="J22" s="106">
        <f>'[4]Tab. 3.17'!J22*100/'[4]Tab. 3.17'!J$17</f>
        <v>1.4391063737331136</v>
      </c>
      <c r="K22" s="106">
        <f>'[4]Tab. 3.17'!K22*100/'[4]Tab. 3.17'!K$17</f>
        <v>9.3652384895901442</v>
      </c>
      <c r="L22" s="106">
        <f>'[4]Tab. 3.17'!L22*100/'[4]Tab. 3.17'!L$17</f>
        <v>27.680672268907564</v>
      </c>
      <c r="M22" s="106">
        <f>'[4]Tab. 3.17'!M22*100/'[4]Tab. 3.17'!M$17</f>
        <v>14.570533425560484</v>
      </c>
      <c r="N22" s="38">
        <f t="shared" si="1"/>
        <v>1.120435665932046</v>
      </c>
      <c r="O22" s="38">
        <f t="shared" si="1"/>
        <v>2.4560380639713273</v>
      </c>
      <c r="P22" s="38">
        <f t="shared" si="1"/>
        <v>0.2580354296743792</v>
      </c>
      <c r="Q22" s="38">
        <f t="shared" si="1"/>
        <v>1.516353646622461</v>
      </c>
      <c r="R22" s="38">
        <f t="shared" si="1"/>
        <v>2.2434703611174207</v>
      </c>
      <c r="S22" s="38">
        <f t="shared" si="1"/>
        <v>0.90969523516359274</v>
      </c>
    </row>
    <row r="23" spans="1:19" s="103" customFormat="1" ht="14.5" customHeight="1" thickBot="1">
      <c r="A23" s="183"/>
      <c r="B23" s="313" t="s">
        <v>53</v>
      </c>
      <c r="C23" s="314"/>
      <c r="D23" s="314"/>
      <c r="E23" s="314"/>
      <c r="F23" s="314"/>
      <c r="G23" s="315"/>
      <c r="H23" s="313" t="s">
        <v>53</v>
      </c>
      <c r="I23" s="314"/>
      <c r="J23" s="314"/>
      <c r="K23" s="314"/>
      <c r="L23" s="314"/>
      <c r="M23" s="315"/>
      <c r="N23" s="313" t="s">
        <v>53</v>
      </c>
      <c r="O23" s="314"/>
      <c r="P23" s="314"/>
      <c r="Q23" s="314"/>
      <c r="R23" s="314"/>
      <c r="S23" s="314"/>
    </row>
    <row r="24" spans="1:19" s="94" customFormat="1" ht="14.5" customHeight="1" thickBot="1">
      <c r="A24" s="99" t="s">
        <v>20</v>
      </c>
      <c r="B24" s="11">
        <f>'[4]Tab. 3.17'!B24*100/'[4]Tab. 3.17'!B$24</f>
        <v>100</v>
      </c>
      <c r="C24" s="11">
        <f>'[4]Tab. 3.17'!C24*100/'[4]Tab. 3.17'!C$24</f>
        <v>100</v>
      </c>
      <c r="D24" s="11">
        <f>'[4]Tab. 3.17'!D24*100/'[4]Tab. 3.17'!D$24</f>
        <v>100</v>
      </c>
      <c r="E24" s="11">
        <f>'[4]Tab. 3.17'!E24*100/'[4]Tab. 3.17'!E$24</f>
        <v>100</v>
      </c>
      <c r="F24" s="11">
        <f>'[4]Tab. 3.17'!F24*100/'[4]Tab. 3.17'!F$24</f>
        <v>100</v>
      </c>
      <c r="G24" s="11">
        <f>'[4]Tab. 3.17'!G24*100/'[4]Tab. 3.17'!G$24</f>
        <v>100</v>
      </c>
      <c r="H24" s="11">
        <f>'[4]Tab. 3.17'!H24*100/'[4]Tab. 3.17'!H$24</f>
        <v>100</v>
      </c>
      <c r="I24" s="11">
        <f>'[4]Tab. 3.17'!I24*100/'[4]Tab. 3.17'!I$24</f>
        <v>100</v>
      </c>
      <c r="J24" s="11">
        <f>'[4]Tab. 3.17'!J24*100/'[4]Tab. 3.17'!J$24</f>
        <v>100</v>
      </c>
      <c r="K24" s="11">
        <f>'[4]Tab. 3.17'!K24*100/'[4]Tab. 3.17'!K$24</f>
        <v>100</v>
      </c>
      <c r="L24" s="11">
        <f>'[4]Tab. 3.17'!L24*100/'[4]Tab. 3.17'!L$24</f>
        <v>100</v>
      </c>
      <c r="M24" s="11">
        <f>'[4]Tab. 3.17'!M24*100/'[4]Tab. 3.17'!M$24</f>
        <v>100</v>
      </c>
      <c r="N24" s="165" t="s">
        <v>140</v>
      </c>
      <c r="O24" s="165" t="s">
        <v>140</v>
      </c>
      <c r="P24" s="165" t="s">
        <v>140</v>
      </c>
      <c r="Q24" s="165" t="s">
        <v>140</v>
      </c>
      <c r="R24" s="165" t="s">
        <v>140</v>
      </c>
      <c r="S24" s="165" t="s">
        <v>140</v>
      </c>
    </row>
    <row r="25" spans="1:19" s="94" customFormat="1" ht="14.5" customHeight="1" thickBot="1">
      <c r="A25" s="100" t="s">
        <v>56</v>
      </c>
      <c r="B25" s="106">
        <f>'[4]Tab. 3.17'!B25*100/'[4]Tab. 3.17'!B$24</f>
        <v>38.902270923546041</v>
      </c>
      <c r="C25" s="106">
        <f>'[4]Tab. 3.17'!C25*100/'[4]Tab. 3.17'!C$24</f>
        <v>63.195402298850574</v>
      </c>
      <c r="D25" s="106">
        <f>'[4]Tab. 3.17'!D25*100/'[4]Tab. 3.17'!D$24</f>
        <v>46.215746747491934</v>
      </c>
      <c r="E25" s="106">
        <f>'[4]Tab. 3.17'!E25*100/'[4]Tab. 3.17'!E$24</f>
        <v>31.591988436919266</v>
      </c>
      <c r="F25" s="106">
        <f>'[4]Tab. 3.17'!F25*100/'[4]Tab. 3.17'!F$24</f>
        <v>26.730705531632992</v>
      </c>
      <c r="G25" s="106">
        <f>'[4]Tab. 3.17'!G25*100/'[4]Tab. 3.17'!G$24</f>
        <v>30.160055671537926</v>
      </c>
      <c r="H25" s="106">
        <f>'[4]Tab. 3.17'!H25*100/'[4]Tab. 3.17'!H$24</f>
        <v>38.280969531331429</v>
      </c>
      <c r="I25" s="106">
        <f>'[4]Tab. 3.17'!I25*100/'[4]Tab. 3.17'!I$24</f>
        <v>60.627247303236118</v>
      </c>
      <c r="J25" s="106">
        <f>'[4]Tab. 3.17'!J25*100/'[4]Tab. 3.17'!J$24</f>
        <v>44.181566431882487</v>
      </c>
      <c r="K25" s="106">
        <f>'[4]Tab. 3.17'!K25*100/'[4]Tab. 3.17'!K$24</f>
        <v>33.526959022286128</v>
      </c>
      <c r="L25" s="106">
        <f>'[4]Tab. 3.17'!L25*100/'[4]Tab. 3.17'!L$24</f>
        <v>25.717379534380076</v>
      </c>
      <c r="M25" s="106">
        <f>'[4]Tab. 3.17'!M25*100/'[4]Tab. 3.17'!M$24</f>
        <v>28.319867412471513</v>
      </c>
      <c r="N25" s="38">
        <f t="shared" ref="N25:S29" si="2">H25-B25</f>
        <v>-0.62130139221461178</v>
      </c>
      <c r="O25" s="38">
        <f t="shared" si="2"/>
        <v>-2.5681549956144565</v>
      </c>
      <c r="P25" s="38">
        <f t="shared" si="2"/>
        <v>-2.0341803156094471</v>
      </c>
      <c r="Q25" s="38">
        <f t="shared" si="2"/>
        <v>1.9349705853668624</v>
      </c>
      <c r="R25" s="38">
        <f t="shared" si="2"/>
        <v>-1.0133259972529167</v>
      </c>
      <c r="S25" s="38">
        <f t="shared" si="2"/>
        <v>-1.8401882590664123</v>
      </c>
    </row>
    <row r="26" spans="1:19" s="94" customFormat="1" ht="14.5" customHeight="1" thickBot="1">
      <c r="A26" s="101" t="s">
        <v>65</v>
      </c>
      <c r="B26" s="62">
        <f>'[4]Tab. 3.17'!B26*100/'[4]Tab. 3.17'!B$24</f>
        <v>9.4011500814524993</v>
      </c>
      <c r="C26" s="62">
        <f>'[4]Tab. 3.17'!C26*100/'[4]Tab. 3.17'!C$24</f>
        <v>10.206896551724139</v>
      </c>
      <c r="D26" s="62">
        <f>'[4]Tab. 3.17'!D26*100/'[4]Tab. 3.17'!D$24</f>
        <v>12.492466943174165</v>
      </c>
      <c r="E26" s="62">
        <f>'[4]Tab. 3.17'!E26*100/'[4]Tab. 3.17'!E$24</f>
        <v>7.1064767017688757</v>
      </c>
      <c r="F26" s="62">
        <f>'[4]Tab. 3.17'!F26*100/'[4]Tab. 3.17'!F$24</f>
        <v>8.9433587280556477</v>
      </c>
      <c r="G26" s="62">
        <f>'[4]Tab. 3.17'!G26*100/'[4]Tab. 3.17'!G$24</f>
        <v>6.2491301322199027</v>
      </c>
      <c r="H26" s="62">
        <f>'[4]Tab. 3.17'!H26*100/'[4]Tab. 3.17'!H$24</f>
        <v>10.636819492536276</v>
      </c>
      <c r="I26" s="62">
        <f>'[4]Tab. 3.17'!I26*100/'[4]Tab. 3.17'!I$24</f>
        <v>10.307630842988415</v>
      </c>
      <c r="J26" s="62">
        <f>'[4]Tab. 3.17'!J26*100/'[4]Tab. 3.17'!J$24</f>
        <v>14.505448196977905</v>
      </c>
      <c r="K26" s="62">
        <f>'[4]Tab. 3.17'!K26*100/'[4]Tab. 3.17'!K$24</f>
        <v>7.890726096333573</v>
      </c>
      <c r="L26" s="62">
        <f>'[4]Tab. 3.17'!L26*100/'[4]Tab. 3.17'!L$24</f>
        <v>10.178668110449378</v>
      </c>
      <c r="M26" s="62">
        <f>'[4]Tab. 3.17'!M26*100/'[4]Tab. 3.17'!M$24</f>
        <v>7.5616324839444786</v>
      </c>
      <c r="N26" s="37">
        <f t="shared" si="2"/>
        <v>1.2356694110837765</v>
      </c>
      <c r="O26" s="37">
        <f t="shared" si="2"/>
        <v>0.10073429126427591</v>
      </c>
      <c r="P26" s="37">
        <f t="shared" si="2"/>
        <v>2.0129812538037406</v>
      </c>
      <c r="Q26" s="37">
        <f t="shared" si="2"/>
        <v>0.78424939456469733</v>
      </c>
      <c r="R26" s="37">
        <f t="shared" si="2"/>
        <v>1.23530938239373</v>
      </c>
      <c r="S26" s="37">
        <f t="shared" si="2"/>
        <v>1.312502351724576</v>
      </c>
    </row>
    <row r="27" spans="1:19" s="94" customFormat="1" ht="14.5" customHeight="1" thickBot="1">
      <c r="A27" s="100" t="s">
        <v>57</v>
      </c>
      <c r="B27" s="106">
        <f>'[4]Tab. 3.17'!B27*100/'[4]Tab. 3.17'!B$24</f>
        <v>7.095417774745548</v>
      </c>
      <c r="C27" s="106">
        <f>'[4]Tab. 3.17'!C27*100/'[4]Tab. 3.17'!C$24</f>
        <v>5.9080459770114944</v>
      </c>
      <c r="D27" s="106">
        <f>'[4]Tab. 3.17'!D27*100/'[4]Tab. 3.17'!D$24</f>
        <v>8.5114679712148611</v>
      </c>
      <c r="E27" s="106">
        <f>'[4]Tab. 3.17'!E27*100/'[4]Tab. 3.17'!E$24</f>
        <v>6.545529630394384</v>
      </c>
      <c r="F27" s="106">
        <f>'[4]Tab. 3.17'!F27*100/'[4]Tab. 3.17'!F$24</f>
        <v>6.7240808214640611</v>
      </c>
      <c r="G27" s="106">
        <f>'[4]Tab. 3.17'!G27*100/'[4]Tab. 3.17'!G$24</f>
        <v>4.6346555323590817</v>
      </c>
      <c r="H27" s="106">
        <f>'[4]Tab. 3.17'!H27*100/'[4]Tab. 3.17'!H$24</f>
        <v>7.4614075112042713</v>
      </c>
      <c r="I27" s="106">
        <f>'[4]Tab. 3.17'!I27*100/'[4]Tab. 3.17'!I$24</f>
        <v>6.8517778665601279</v>
      </c>
      <c r="J27" s="106">
        <f>'[4]Tab. 3.17'!J27*100/'[4]Tab. 3.17'!J$24</f>
        <v>9.3432063090723023</v>
      </c>
      <c r="K27" s="106">
        <f>'[4]Tab. 3.17'!K27*100/'[4]Tab. 3.17'!K$24</f>
        <v>6.5966930265995689</v>
      </c>
      <c r="L27" s="106">
        <f>'[4]Tab. 3.17'!L27*100/'[4]Tab. 3.17'!L$24</f>
        <v>5.7661072008662693</v>
      </c>
      <c r="M27" s="106">
        <f>'[4]Tab. 3.17'!M27*100/'[4]Tab. 3.17'!M$24</f>
        <v>5.0652579241765068</v>
      </c>
      <c r="N27" s="38">
        <f t="shared" si="2"/>
        <v>0.36598973645872324</v>
      </c>
      <c r="O27" s="38">
        <f t="shared" si="2"/>
        <v>0.94373188954863352</v>
      </c>
      <c r="P27" s="38">
        <f t="shared" si="2"/>
        <v>0.83173833785744122</v>
      </c>
      <c r="Q27" s="38">
        <f t="shared" si="2"/>
        <v>5.1163396205184952E-2</v>
      </c>
      <c r="R27" s="38">
        <f t="shared" si="2"/>
        <v>-0.95797362059779179</v>
      </c>
      <c r="S27" s="38">
        <f t="shared" si="2"/>
        <v>0.4306023918174251</v>
      </c>
    </row>
    <row r="28" spans="1:19" s="94" customFormat="1" ht="14.5" customHeight="1" thickBot="1">
      <c r="A28" s="101" t="s">
        <v>83</v>
      </c>
      <c r="B28" s="62">
        <f>'[4]Tab. 3.17'!B28*100/'[4]Tab. 3.17'!B$24</f>
        <v>36.514389941660518</v>
      </c>
      <c r="C28" s="62">
        <f>'[4]Tab. 3.17'!C28*100/'[4]Tab. 3.17'!C$24</f>
        <v>16.620689655172413</v>
      </c>
      <c r="D28" s="62">
        <f>'[4]Tab. 3.17'!D28*100/'[4]Tab. 3.17'!D$24</f>
        <v>30.936935020738062</v>
      </c>
      <c r="E28" s="62">
        <f>'[4]Tab. 3.17'!E28*100/'[4]Tab. 3.17'!E$24</f>
        <v>44.627985408493359</v>
      </c>
      <c r="F28" s="62">
        <f>'[4]Tab. 3.17'!F28*100/'[4]Tab. 3.17'!F$24</f>
        <v>35.210334547863532</v>
      </c>
      <c r="G28" s="62">
        <f>'[4]Tab. 3.17'!G28*100/'[4]Tab. 3.17'!G$24</f>
        <v>38.190675017397353</v>
      </c>
      <c r="H28" s="62">
        <f>'[4]Tab. 3.17'!H28*100/'[4]Tab. 3.17'!H$24</f>
        <v>34.784773772162453</v>
      </c>
      <c r="I28" s="62">
        <f>'[4]Tab. 3.17'!I28*100/'[4]Tab. 3.17'!I$24</f>
        <v>16.040751098681582</v>
      </c>
      <c r="J28" s="62">
        <f>'[4]Tab. 3.17'!J28*100/'[4]Tab. 3.17'!J$24</f>
        <v>29.703208717115164</v>
      </c>
      <c r="K28" s="62">
        <f>'[4]Tab. 3.17'!K28*100/'[4]Tab. 3.17'!K$24</f>
        <v>41.544212796549246</v>
      </c>
      <c r="L28" s="62">
        <f>'[4]Tab. 3.17'!L28*100/'[4]Tab. 3.17'!L$24</f>
        <v>32.295614510016243</v>
      </c>
      <c r="M28" s="62">
        <f>'[4]Tab. 3.17'!M28*100/'[4]Tab. 3.17'!M$24</f>
        <v>38.595400870105657</v>
      </c>
      <c r="N28" s="37">
        <f t="shared" si="2"/>
        <v>-1.7296161694980654</v>
      </c>
      <c r="O28" s="37">
        <f t="shared" si="2"/>
        <v>-0.57993855649083059</v>
      </c>
      <c r="P28" s="37">
        <f t="shared" si="2"/>
        <v>-1.2337263036228983</v>
      </c>
      <c r="Q28" s="37">
        <f t="shared" si="2"/>
        <v>-3.0837726119441129</v>
      </c>
      <c r="R28" s="37">
        <f t="shared" si="2"/>
        <v>-2.9147200378472888</v>
      </c>
      <c r="S28" s="37">
        <f t="shared" si="2"/>
        <v>0.40472585270830308</v>
      </c>
    </row>
    <row r="29" spans="1:19" s="94" customFormat="1" ht="14.5" customHeight="1" thickBot="1">
      <c r="A29" s="100" t="s">
        <v>84</v>
      </c>
      <c r="B29" s="106">
        <f>'[4]Tab. 3.17'!B29*100/'[4]Tab. 3.17'!B$24</f>
        <v>8.0867712785953962</v>
      </c>
      <c r="C29" s="106">
        <f>'[4]Tab. 3.17'!C29*100/'[4]Tab. 3.17'!C$24</f>
        <v>4.068965517241379</v>
      </c>
      <c r="D29" s="106">
        <f>'[4]Tab. 3.17'!D29*100/'[4]Tab. 3.17'!D$24</f>
        <v>1.8433833173809777</v>
      </c>
      <c r="E29" s="106">
        <f>'[4]Tab. 3.17'!E29*100/'[4]Tab. 3.17'!E$24</f>
        <v>10.128019822424116</v>
      </c>
      <c r="F29" s="106">
        <f>'[4]Tab. 3.17'!F29*100/'[4]Tab. 3.17'!F$24</f>
        <v>22.39152037098377</v>
      </c>
      <c r="G29" s="106">
        <f>'[4]Tab. 3.17'!G29*100/'[4]Tab. 3.17'!G$24</f>
        <v>20.765483646485734</v>
      </c>
      <c r="H29" s="106">
        <f>'[4]Tab. 3.17'!H29*100/'[4]Tab. 3.17'!H$24</f>
        <v>8.8360296927655728</v>
      </c>
      <c r="I29" s="106">
        <f>'[4]Tab. 3.17'!I29*100/'[4]Tab. 3.17'!I$24</f>
        <v>6.1725928885337593</v>
      </c>
      <c r="J29" s="106">
        <f>'[4]Tab. 3.17'!J29*100/'[4]Tab. 3.17'!J$24</f>
        <v>2.2665703449521399</v>
      </c>
      <c r="K29" s="106">
        <f>'[4]Tab. 3.17'!K29*100/'[4]Tab. 3.17'!K$24</f>
        <v>10.441409058231487</v>
      </c>
      <c r="L29" s="106">
        <f>'[4]Tab. 3.17'!L29*100/'[4]Tab. 3.17'!L$24</f>
        <v>26.042230644288036</v>
      </c>
      <c r="M29" s="106">
        <f>'[4]Tab. 3.17'!M29*100/'[4]Tab. 3.17'!M$24</f>
        <v>20.457841309301845</v>
      </c>
      <c r="N29" s="38">
        <f t="shared" si="2"/>
        <v>0.74925841417017658</v>
      </c>
      <c r="O29" s="38">
        <f t="shared" si="2"/>
        <v>2.1036273712923803</v>
      </c>
      <c r="P29" s="38">
        <f t="shared" si="2"/>
        <v>0.42318702757116222</v>
      </c>
      <c r="Q29" s="38">
        <f t="shared" si="2"/>
        <v>0.31338923580737088</v>
      </c>
      <c r="R29" s="38">
        <f t="shared" si="2"/>
        <v>3.6507102733042665</v>
      </c>
      <c r="S29" s="38">
        <f t="shared" si="2"/>
        <v>-0.30764233718388923</v>
      </c>
    </row>
    <row r="30" spans="1:19" s="103" customFormat="1" ht="14.5" customHeight="1" thickBot="1">
      <c r="A30" s="183"/>
      <c r="B30" s="314" t="s">
        <v>118</v>
      </c>
      <c r="C30" s="314"/>
      <c r="D30" s="314"/>
      <c r="E30" s="314"/>
      <c r="F30" s="314"/>
      <c r="G30" s="315"/>
      <c r="H30" s="314" t="s">
        <v>118</v>
      </c>
      <c r="I30" s="314"/>
      <c r="J30" s="314"/>
      <c r="K30" s="314"/>
      <c r="L30" s="314"/>
      <c r="M30" s="315"/>
      <c r="N30" s="314" t="s">
        <v>118</v>
      </c>
      <c r="O30" s="314"/>
      <c r="P30" s="314"/>
      <c r="Q30" s="314"/>
      <c r="R30" s="314"/>
      <c r="S30" s="315"/>
    </row>
    <row r="31" spans="1:19" s="94" customFormat="1" ht="14.5" customHeight="1" thickBot="1">
      <c r="A31" s="99" t="s">
        <v>20</v>
      </c>
      <c r="B31" s="11">
        <f>'[4]Tab. 3.17'!B31*100/'[4]Tab. 3.17'!B$31</f>
        <v>100</v>
      </c>
      <c r="C31" s="11">
        <f>'[4]Tab. 3.17'!C31*100/'[4]Tab. 3.17'!C$31</f>
        <v>100</v>
      </c>
      <c r="D31" s="11">
        <f>'[4]Tab. 3.17'!D31*100/'[4]Tab. 3.17'!D$31</f>
        <v>100</v>
      </c>
      <c r="E31" s="11">
        <f>'[4]Tab. 3.17'!E31*100/'[4]Tab. 3.17'!E$31</f>
        <v>100</v>
      </c>
      <c r="F31" s="11">
        <f>'[4]Tab. 3.17'!F31*100/'[4]Tab. 3.17'!F$31</f>
        <v>100</v>
      </c>
      <c r="G31" s="11">
        <f>'[4]Tab. 3.17'!G31*100/'[4]Tab. 3.17'!G$31</f>
        <v>100</v>
      </c>
      <c r="H31" s="11">
        <f>'[4]Tab. 3.17'!H31*100/'[4]Tab. 3.17'!H$31</f>
        <v>100</v>
      </c>
      <c r="I31" s="11">
        <f>'[4]Tab. 3.17'!I31*100/'[4]Tab. 3.17'!I$31</f>
        <v>100</v>
      </c>
      <c r="J31" s="11">
        <f>'[4]Tab. 3.17'!J31*100/'[4]Tab. 3.17'!J$31</f>
        <v>100</v>
      </c>
      <c r="K31" s="11">
        <f>'[4]Tab. 3.17'!K31*100/'[4]Tab. 3.17'!K$31</f>
        <v>100</v>
      </c>
      <c r="L31" s="11">
        <f>'[4]Tab. 3.17'!L31*100/'[4]Tab. 3.17'!L$31</f>
        <v>100</v>
      </c>
      <c r="M31" s="11">
        <f>'[4]Tab. 3.17'!M31*100/'[4]Tab. 3.17'!M$31</f>
        <v>100</v>
      </c>
      <c r="N31" s="165" t="s">
        <v>140</v>
      </c>
      <c r="O31" s="165" t="s">
        <v>140</v>
      </c>
      <c r="P31" s="165" t="s">
        <v>140</v>
      </c>
      <c r="Q31" s="165" t="s">
        <v>140</v>
      </c>
      <c r="R31" s="165" t="s">
        <v>140</v>
      </c>
      <c r="S31" s="165" t="s">
        <v>140</v>
      </c>
    </row>
    <row r="32" spans="1:19" s="94" customFormat="1" ht="14.5" customHeight="1" thickBot="1">
      <c r="A32" s="100" t="s">
        <v>56</v>
      </c>
      <c r="B32" s="106">
        <f>'[4]Tab. 3.17'!B32*100/'[4]Tab. 3.17'!B$31</f>
        <v>43.506868148730099</v>
      </c>
      <c r="C32" s="106">
        <f>'[4]Tab. 3.17'!C32*100/'[4]Tab. 3.17'!C$31</f>
        <v>74.78971401105504</v>
      </c>
      <c r="D32" s="106">
        <f>'[4]Tab. 3.17'!D32*100/'[4]Tab. 3.17'!D$31</f>
        <v>58.352425540392467</v>
      </c>
      <c r="E32" s="106">
        <f>'[4]Tab. 3.17'!E32*100/'[4]Tab. 3.17'!E$31</f>
        <v>32.601387406616865</v>
      </c>
      <c r="F32" s="106">
        <f>'[4]Tab. 3.17'!F32*100/'[4]Tab. 3.17'!F$31</f>
        <v>24.388563554943161</v>
      </c>
      <c r="G32" s="106">
        <f>'[4]Tab. 3.17'!G32*100/'[4]Tab. 3.17'!G$31</f>
        <v>26.889150249926491</v>
      </c>
      <c r="H32" s="106">
        <f>'[4]Tab. 3.17'!H32*100/'[4]Tab. 3.17'!H$31</f>
        <v>41.846235160188648</v>
      </c>
      <c r="I32" s="106">
        <f>'[4]Tab. 3.17'!I32*100/'[4]Tab. 3.17'!I$31</f>
        <v>65.22205535292855</v>
      </c>
      <c r="J32" s="106">
        <f>'[4]Tab. 3.17'!J32*100/'[4]Tab. 3.17'!J$31</f>
        <v>55.976848570753603</v>
      </c>
      <c r="K32" s="106">
        <f>'[4]Tab. 3.17'!K32*100/'[4]Tab. 3.17'!K$31</f>
        <v>33.462452115479273</v>
      </c>
      <c r="L32" s="106">
        <f>'[4]Tab. 3.17'!L32*100/'[4]Tab. 3.17'!L$31</f>
        <v>21.460234680573663</v>
      </c>
      <c r="M32" s="106">
        <f>'[4]Tab. 3.17'!M32*100/'[4]Tab. 3.17'!M$31</f>
        <v>29.202968699580509</v>
      </c>
      <c r="N32" s="38">
        <f t="shared" ref="N32:S36" si="3">H32-B32</f>
        <v>-1.660632988541451</v>
      </c>
      <c r="O32" s="38">
        <f t="shared" si="3"/>
        <v>-9.56765865812649</v>
      </c>
      <c r="P32" s="38">
        <f t="shared" si="3"/>
        <v>-2.375576969638864</v>
      </c>
      <c r="Q32" s="38">
        <f t="shared" si="3"/>
        <v>0.86106470886240771</v>
      </c>
      <c r="R32" s="38">
        <f t="shared" si="3"/>
        <v>-2.9283288743694982</v>
      </c>
      <c r="S32" s="38">
        <f t="shared" si="3"/>
        <v>2.3138184496540184</v>
      </c>
    </row>
    <row r="33" spans="1:19" s="94" customFormat="1" ht="14.5" customHeight="1" thickBot="1">
      <c r="A33" s="101" t="s">
        <v>65</v>
      </c>
      <c r="B33" s="62">
        <f>'[4]Tab. 3.17'!B33*100/'[4]Tab. 3.17'!B$31</f>
        <v>6.5710813498152536</v>
      </c>
      <c r="C33" s="62">
        <f>'[4]Tab. 3.17'!C33*100/'[4]Tab. 3.17'!C$31</f>
        <v>6.4407594328286466</v>
      </c>
      <c r="D33" s="62">
        <f>'[4]Tab. 3.17'!D33*100/'[4]Tab. 3.17'!D$31</f>
        <v>8.5732310655111732</v>
      </c>
      <c r="E33" s="62">
        <f>'[4]Tab. 3.17'!E33*100/'[4]Tab. 3.17'!E$31</f>
        <v>5.6536819637139804</v>
      </c>
      <c r="F33" s="62">
        <f>'[4]Tab. 3.17'!F33*100/'[4]Tab. 3.17'!F$31</f>
        <v>4.0303134688253532</v>
      </c>
      <c r="G33" s="62">
        <f>'[4]Tab. 3.17'!G33*100/'[4]Tab. 3.17'!G$31</f>
        <v>3.9253160835048515</v>
      </c>
      <c r="H33" s="62">
        <f>'[4]Tab. 3.17'!H33*100/'[4]Tab. 3.17'!H$31</f>
        <v>6.9493006993006992</v>
      </c>
      <c r="I33" s="62">
        <f>'[4]Tab. 3.17'!I33*100/'[4]Tab. 3.17'!I$31</f>
        <v>7.0585711220768079</v>
      </c>
      <c r="J33" s="62">
        <f>'[4]Tab. 3.17'!J33*100/'[4]Tab. 3.17'!J$31</f>
        <v>9.6769430663831795</v>
      </c>
      <c r="K33" s="62">
        <f>'[4]Tab. 3.17'!K33*100/'[4]Tab. 3.17'!K$31</f>
        <v>5.8146253771909171</v>
      </c>
      <c r="L33" s="62">
        <f>'[4]Tab. 3.17'!L33*100/'[4]Tab. 3.17'!L$31</f>
        <v>3.5723598435462844</v>
      </c>
      <c r="M33" s="62">
        <f>'[4]Tab. 3.17'!M33*100/'[4]Tab. 3.17'!M$31</f>
        <v>4.0550715284500374</v>
      </c>
      <c r="N33" s="37">
        <f t="shared" si="3"/>
        <v>0.37821934948544556</v>
      </c>
      <c r="O33" s="37">
        <f t="shared" si="3"/>
        <v>0.61781168924816132</v>
      </c>
      <c r="P33" s="37">
        <f t="shared" si="3"/>
        <v>1.1037120008720063</v>
      </c>
      <c r="Q33" s="37">
        <f t="shared" si="3"/>
        <v>0.16094341347693675</v>
      </c>
      <c r="R33" s="37">
        <f t="shared" si="3"/>
        <v>-0.4579536252790688</v>
      </c>
      <c r="S33" s="37">
        <f t="shared" si="3"/>
        <v>0.12975544494518587</v>
      </c>
    </row>
    <row r="34" spans="1:19" s="94" customFormat="1" ht="14.5" customHeight="1" thickBot="1">
      <c r="A34" s="100" t="s">
        <v>57</v>
      </c>
      <c r="B34" s="106">
        <f>'[4]Tab. 3.17'!B34*100/'[4]Tab. 3.17'!B$31</f>
        <v>5.8443710641640987</v>
      </c>
      <c r="C34" s="106">
        <f>'[4]Tab. 3.17'!C34*100/'[4]Tab. 3.17'!C$31</f>
        <v>3.8452295121365054</v>
      </c>
      <c r="D34" s="106">
        <f>'[4]Tab. 3.17'!D34*100/'[4]Tab. 3.17'!D$31</f>
        <v>7.0126506624165756</v>
      </c>
      <c r="E34" s="106">
        <f>'[4]Tab. 3.17'!E34*100/'[4]Tab. 3.17'!E$31</f>
        <v>5.7070437566702239</v>
      </c>
      <c r="F34" s="106">
        <f>'[4]Tab. 3.17'!F34*100/'[4]Tab. 3.17'!F$31</f>
        <v>4.3403375818119185</v>
      </c>
      <c r="G34" s="106">
        <f>'[4]Tab. 3.17'!G34*100/'[4]Tab. 3.17'!G$31</f>
        <v>3.293149073801823</v>
      </c>
      <c r="H34" s="106">
        <f>'[4]Tab. 3.17'!H34*100/'[4]Tab. 3.17'!H$31</f>
        <v>5.627947633761587</v>
      </c>
      <c r="I34" s="106">
        <f>'[4]Tab. 3.17'!I34*100/'[4]Tab. 3.17'!I$31</f>
        <v>4.35528856468569</v>
      </c>
      <c r="J34" s="106">
        <f>'[4]Tab. 3.17'!J34*100/'[4]Tab. 3.17'!J$31</f>
        <v>7.3588471533191591</v>
      </c>
      <c r="K34" s="106">
        <f>'[4]Tab. 3.17'!K34*100/'[4]Tab. 3.17'!K$31</f>
        <v>5.1554775611530808</v>
      </c>
      <c r="L34" s="106">
        <f>'[4]Tab. 3.17'!L34*100/'[4]Tab. 3.17'!L$31</f>
        <v>3.5723598435462844</v>
      </c>
      <c r="M34" s="106">
        <f>'[4]Tab. 3.17'!M34*100/'[4]Tab. 3.17'!M$31</f>
        <v>3.1838227385178013</v>
      </c>
      <c r="N34" s="38">
        <f t="shared" si="3"/>
        <v>-0.21642343040251166</v>
      </c>
      <c r="O34" s="38">
        <f t="shared" si="3"/>
        <v>0.5100590525491846</v>
      </c>
      <c r="P34" s="38">
        <f t="shared" si="3"/>
        <v>0.34619649090258342</v>
      </c>
      <c r="Q34" s="38">
        <f t="shared" si="3"/>
        <v>-0.55156619551714314</v>
      </c>
      <c r="R34" s="38">
        <f t="shared" si="3"/>
        <v>-0.76797773826563409</v>
      </c>
      <c r="S34" s="38">
        <f t="shared" si="3"/>
        <v>-0.10932633528402169</v>
      </c>
    </row>
    <row r="35" spans="1:19" s="94" customFormat="1" ht="14.5" customHeight="1" thickBot="1">
      <c r="A35" s="101" t="s">
        <v>83</v>
      </c>
      <c r="B35" s="62">
        <f>'[4]Tab. 3.17'!B35*100/'[4]Tab. 3.17'!B$31</f>
        <v>34.666044707413178</v>
      </c>
      <c r="C35" s="62">
        <f>'[4]Tab. 3.17'!C35*100/'[4]Tab. 3.17'!C$31</f>
        <v>12.136505647680845</v>
      </c>
      <c r="D35" s="62">
        <f>'[4]Tab. 3.17'!D35*100/'[4]Tab. 3.17'!D$31</f>
        <v>24.056180894511407</v>
      </c>
      <c r="E35" s="62">
        <f>'[4]Tab. 3.17'!E35*100/'[4]Tab. 3.17'!E$31</f>
        <v>45.680362860192105</v>
      </c>
      <c r="F35" s="62">
        <f>'[4]Tab. 3.17'!F35*100/'[4]Tab. 3.17'!F$31</f>
        <v>33.930416810196348</v>
      </c>
      <c r="G35" s="62">
        <f>'[4]Tab. 3.17'!G35*100/'[4]Tab. 3.17'!G$31</f>
        <v>35.048515142605119</v>
      </c>
      <c r="H35" s="62">
        <f>'[4]Tab. 3.17'!H35*100/'[4]Tab. 3.17'!H$31</f>
        <v>34.135631810050413</v>
      </c>
      <c r="I35" s="62">
        <f>'[4]Tab. 3.17'!I35*100/'[4]Tab. 3.17'!I$31</f>
        <v>14.71787170135164</v>
      </c>
      <c r="J35" s="62">
        <f>'[4]Tab. 3.17'!J35*100/'[4]Tab. 3.17'!J$31</f>
        <v>24.542286794235768</v>
      </c>
      <c r="K35" s="62">
        <f>'[4]Tab. 3.17'!K35*100/'[4]Tab. 3.17'!K$31</f>
        <v>42.889549939007424</v>
      </c>
      <c r="L35" s="62">
        <f>'[4]Tab. 3.17'!L35*100/'[4]Tab. 3.17'!L$31</f>
        <v>32.438070404172102</v>
      </c>
      <c r="M35" s="62">
        <f>'[4]Tab. 3.17'!M35*100/'[4]Tab. 3.17'!M$31</f>
        <v>35.516833387114126</v>
      </c>
      <c r="N35" s="37">
        <f t="shared" si="3"/>
        <v>-0.53041289736276553</v>
      </c>
      <c r="O35" s="37">
        <f t="shared" si="3"/>
        <v>2.581366053670795</v>
      </c>
      <c r="P35" s="37">
        <f t="shared" si="3"/>
        <v>0.48610589972436102</v>
      </c>
      <c r="Q35" s="37">
        <f t="shared" si="3"/>
        <v>-2.7908129211846813</v>
      </c>
      <c r="R35" s="37">
        <f t="shared" si="3"/>
        <v>-1.4923464060242466</v>
      </c>
      <c r="S35" s="37">
        <f t="shared" si="3"/>
        <v>0.46831824450900683</v>
      </c>
    </row>
    <row r="36" spans="1:19" s="94" customFormat="1" ht="14.5" customHeight="1" thickBot="1">
      <c r="A36" s="100" t="s">
        <v>84</v>
      </c>
      <c r="B36" s="106">
        <f>'[4]Tab. 3.17'!B36*100/'[4]Tab. 3.17'!B$31</f>
        <v>9.4116347298773668</v>
      </c>
      <c r="C36" s="106">
        <f>'[4]Tab. 3.17'!C36*100/'[4]Tab. 3.17'!C$31</f>
        <v>2.7877913962989664</v>
      </c>
      <c r="D36" s="106">
        <f>'[4]Tab. 3.17'!D36*100/'[4]Tab. 3.17'!D$31</f>
        <v>2.0055118371683767</v>
      </c>
      <c r="E36" s="106">
        <f>'[4]Tab. 3.17'!E36*100/'[4]Tab. 3.17'!E$31</f>
        <v>10.357524012806831</v>
      </c>
      <c r="F36" s="106">
        <f>'[4]Tab. 3.17'!F36*100/'[4]Tab. 3.17'!F$31</f>
        <v>33.31036858422322</v>
      </c>
      <c r="G36" s="106">
        <f>'[4]Tab. 3.17'!G36*100/'[4]Tab. 3.17'!G$31</f>
        <v>30.843869450161716</v>
      </c>
      <c r="H36" s="106">
        <f>'[4]Tab. 3.17'!H36*100/'[4]Tab. 3.17'!H$31</f>
        <v>11.440884696698649</v>
      </c>
      <c r="I36" s="106">
        <f>'[4]Tab. 3.17'!I36*100/'[4]Tab. 3.17'!I$31</f>
        <v>8.6462132589573049</v>
      </c>
      <c r="J36" s="106">
        <f>'[4]Tab. 3.17'!J36*100/'[4]Tab. 3.17'!J$31</f>
        <v>2.4450744153082922</v>
      </c>
      <c r="K36" s="106">
        <f>'[4]Tab. 3.17'!K36*100/'[4]Tab. 3.17'!K$31</f>
        <v>12.677895007169303</v>
      </c>
      <c r="L36" s="106">
        <f>'[4]Tab. 3.17'!L36*100/'[4]Tab. 3.17'!L$31</f>
        <v>38.956975228161667</v>
      </c>
      <c r="M36" s="106">
        <f>'[4]Tab. 3.17'!M36*100/'[4]Tab. 3.17'!M$31</f>
        <v>28.041303646337528</v>
      </c>
      <c r="N36" s="38">
        <f t="shared" si="3"/>
        <v>2.0292499668212827</v>
      </c>
      <c r="O36" s="38">
        <f t="shared" si="3"/>
        <v>5.8584218626583384</v>
      </c>
      <c r="P36" s="38">
        <f t="shared" si="3"/>
        <v>0.43956257813991551</v>
      </c>
      <c r="Q36" s="38">
        <f t="shared" si="3"/>
        <v>2.320370994362472</v>
      </c>
      <c r="R36" s="38">
        <f t="shared" si="3"/>
        <v>5.6466066439384477</v>
      </c>
      <c r="S36" s="38">
        <f t="shared" si="3"/>
        <v>-2.8025658038241872</v>
      </c>
    </row>
    <row r="37" spans="1:19" s="103" customFormat="1" ht="14.5" customHeight="1" thickBot="1">
      <c r="A37" s="183"/>
      <c r="B37" s="314" t="s">
        <v>54</v>
      </c>
      <c r="C37" s="314"/>
      <c r="D37" s="314"/>
      <c r="E37" s="314"/>
      <c r="F37" s="314"/>
      <c r="G37" s="315"/>
      <c r="H37" s="313" t="s">
        <v>54</v>
      </c>
      <c r="I37" s="314"/>
      <c r="J37" s="314"/>
      <c r="K37" s="314"/>
      <c r="L37" s="314"/>
      <c r="M37" s="315"/>
      <c r="N37" s="313" t="s">
        <v>54</v>
      </c>
      <c r="O37" s="314"/>
      <c r="P37" s="314"/>
      <c r="Q37" s="314"/>
      <c r="R37" s="314"/>
      <c r="S37" s="314"/>
    </row>
    <row r="38" spans="1:19" s="94" customFormat="1" ht="14.5" customHeight="1" thickBot="1">
      <c r="A38" s="99" t="s">
        <v>20</v>
      </c>
      <c r="B38" s="11">
        <f>'[4]Tab. 3.17'!B38*100/'[4]Tab. 3.17'!B$38</f>
        <v>100</v>
      </c>
      <c r="C38" s="11">
        <f>'[4]Tab. 3.17'!C38*100/'[4]Tab. 3.17'!C$38</f>
        <v>100</v>
      </c>
      <c r="D38" s="11">
        <f>'[4]Tab. 3.17'!D38*100/'[4]Tab. 3.17'!D$38</f>
        <v>100</v>
      </c>
      <c r="E38" s="11">
        <f>'[4]Tab. 3.17'!E38*100/'[4]Tab. 3.17'!E$38</f>
        <v>100</v>
      </c>
      <c r="F38" s="11">
        <f>'[4]Tab. 3.17'!F38*100/'[4]Tab. 3.17'!F$38</f>
        <v>100</v>
      </c>
      <c r="G38" s="11">
        <f>'[4]Tab. 3.17'!G38*100/'[4]Tab. 3.17'!G$38</f>
        <v>100</v>
      </c>
      <c r="H38" s="11">
        <f>'[4]Tab. 3.17'!H38*100/'[4]Tab. 3.17'!H$38</f>
        <v>100</v>
      </c>
      <c r="I38" s="11">
        <f>'[4]Tab. 3.17'!I38*100/'[4]Tab. 3.17'!I$38</f>
        <v>100</v>
      </c>
      <c r="J38" s="11">
        <f>'[4]Tab. 3.17'!J38*100/'[4]Tab. 3.17'!J$38</f>
        <v>100</v>
      </c>
      <c r="K38" s="11">
        <f>'[4]Tab. 3.17'!K38*100/'[4]Tab. 3.17'!K$38</f>
        <v>100</v>
      </c>
      <c r="L38" s="11">
        <f>'[4]Tab. 3.17'!L38*100/'[4]Tab. 3.17'!L$38</f>
        <v>100</v>
      </c>
      <c r="M38" s="11">
        <f>'[4]Tab. 3.17'!M38*100/'[4]Tab. 3.17'!M$38</f>
        <v>100</v>
      </c>
      <c r="N38" s="165" t="s">
        <v>140</v>
      </c>
      <c r="O38" s="165" t="s">
        <v>140</v>
      </c>
      <c r="P38" s="165" t="s">
        <v>140</v>
      </c>
      <c r="Q38" s="165" t="s">
        <v>140</v>
      </c>
      <c r="R38" s="165" t="s">
        <v>140</v>
      </c>
      <c r="S38" s="165" t="s">
        <v>140</v>
      </c>
    </row>
    <row r="39" spans="1:19" s="94" customFormat="1" ht="14.5" customHeight="1" thickBot="1">
      <c r="A39" s="100" t="s">
        <v>56</v>
      </c>
      <c r="B39" s="106">
        <f>'[4]Tab. 3.17'!B39*100/'[4]Tab. 3.17'!B$38</f>
        <v>42.046788907957726</v>
      </c>
      <c r="C39" s="106">
        <f>'[4]Tab. 3.17'!C39*100/'[4]Tab. 3.17'!C$38</f>
        <v>65.606361829025843</v>
      </c>
      <c r="D39" s="106">
        <f>'[4]Tab. 3.17'!D39*100/'[4]Tab. 3.17'!D$38</f>
        <v>43.204804045512013</v>
      </c>
      <c r="E39" s="106">
        <f>'[4]Tab. 3.17'!E39*100/'[4]Tab. 3.17'!E$38</f>
        <v>40.718331616889806</v>
      </c>
      <c r="F39" s="106">
        <f>'[4]Tab. 3.17'!F39*100/'[4]Tab. 3.17'!F$38</f>
        <v>33.550792171481824</v>
      </c>
      <c r="G39" s="106">
        <f>'[4]Tab. 3.17'!G39*100/'[4]Tab. 3.17'!G$38</f>
        <v>30.260869565217391</v>
      </c>
      <c r="H39" s="106">
        <f>'[4]Tab. 3.17'!H39*100/'[4]Tab. 3.17'!H$38</f>
        <v>43.518287243532562</v>
      </c>
      <c r="I39" s="106">
        <f>'[4]Tab. 3.17'!I39*100/'[4]Tab. 3.17'!I$38</f>
        <v>64.543889845094668</v>
      </c>
      <c r="J39" s="106">
        <f>'[4]Tab. 3.17'!J39*100/'[4]Tab. 3.17'!J$38</f>
        <v>45.705215419501137</v>
      </c>
      <c r="K39" s="106">
        <f>'[4]Tab. 3.17'!K39*100/'[4]Tab. 3.17'!K$38</f>
        <v>42.806464327946394</v>
      </c>
      <c r="L39" s="106">
        <f>'[4]Tab. 3.17'!L39*100/'[4]Tab. 3.17'!L$38</f>
        <v>36.658932714617173</v>
      </c>
      <c r="M39" s="106">
        <f>'[4]Tab. 3.17'!M39*100/'[4]Tab. 3.17'!M$38</f>
        <v>31.813417190775681</v>
      </c>
      <c r="N39" s="38">
        <f t="shared" ref="N39:S43" si="4">H39-B39</f>
        <v>1.4714983355748359</v>
      </c>
      <c r="O39" s="38">
        <f t="shared" si="4"/>
        <v>-1.0624719839311751</v>
      </c>
      <c r="P39" s="38">
        <f t="shared" si="4"/>
        <v>2.5004113739891238</v>
      </c>
      <c r="Q39" s="38">
        <f t="shared" si="4"/>
        <v>2.0881327110565877</v>
      </c>
      <c r="R39" s="38">
        <f t="shared" si="4"/>
        <v>3.1081405431353488</v>
      </c>
      <c r="S39" s="38">
        <f t="shared" si="4"/>
        <v>1.5525476255582902</v>
      </c>
    </row>
    <row r="40" spans="1:19" s="94" customFormat="1" ht="14.5" customHeight="1" thickBot="1">
      <c r="A40" s="101" t="s">
        <v>65</v>
      </c>
      <c r="B40" s="62">
        <f>'[4]Tab. 3.17'!B40*100/'[4]Tab. 3.17'!B$38</f>
        <v>14.280552795592087</v>
      </c>
      <c r="C40" s="62">
        <f>'[4]Tab. 3.17'!C40*100/'[4]Tab. 3.17'!C$38</f>
        <v>10.669317428760769</v>
      </c>
      <c r="D40" s="62">
        <f>'[4]Tab. 3.17'!D40*100/'[4]Tab. 3.17'!D$38</f>
        <v>18.97387273493468</v>
      </c>
      <c r="E40" s="62">
        <f>'[4]Tab. 3.17'!E40*100/'[4]Tab. 3.17'!E$38</f>
        <v>9.6807415036045317</v>
      </c>
      <c r="F40" s="62">
        <f>'[4]Tab. 3.17'!F40*100/'[4]Tab. 3.17'!F$38</f>
        <v>16.029822926374649</v>
      </c>
      <c r="G40" s="62">
        <f>'[4]Tab. 3.17'!G40*100/'[4]Tab. 3.17'!G$38</f>
        <v>12</v>
      </c>
      <c r="H40" s="62">
        <f>'[4]Tab. 3.17'!H40*100/'[4]Tab. 3.17'!H$38</f>
        <v>14.344335414808207</v>
      </c>
      <c r="I40" s="62">
        <f>'[4]Tab. 3.17'!I40*100/'[4]Tab. 3.17'!I$38</f>
        <v>9.8680436029833611</v>
      </c>
      <c r="J40" s="62">
        <f>'[4]Tab. 3.17'!J40*100/'[4]Tab. 3.17'!J$38</f>
        <v>20.698412698412699</v>
      </c>
      <c r="K40" s="62">
        <f>'[4]Tab. 3.17'!K40*100/'[4]Tab. 3.17'!K$38</f>
        <v>9.223492313756406</v>
      </c>
      <c r="L40" s="62">
        <f>'[4]Tab. 3.17'!L40*100/'[4]Tab. 3.17'!L$38</f>
        <v>13.534416086620263</v>
      </c>
      <c r="M40" s="62">
        <f>'[4]Tab. 3.17'!M40*100/'[4]Tab. 3.17'!M$38</f>
        <v>11.923480083857442</v>
      </c>
      <c r="N40" s="37">
        <f t="shared" si="4"/>
        <v>6.378261921611994E-2</v>
      </c>
      <c r="O40" s="37">
        <f t="shared" si="4"/>
        <v>-0.80127382577740747</v>
      </c>
      <c r="P40" s="37">
        <f t="shared" si="4"/>
        <v>1.7245399634780192</v>
      </c>
      <c r="Q40" s="37">
        <f t="shared" si="4"/>
        <v>-0.45724918984812568</v>
      </c>
      <c r="R40" s="37">
        <f t="shared" si="4"/>
        <v>-2.495406839754386</v>
      </c>
      <c r="S40" s="37">
        <f t="shared" si="4"/>
        <v>-7.6519916142558486E-2</v>
      </c>
    </row>
    <row r="41" spans="1:19" s="94" customFormat="1" ht="14.5" customHeight="1" thickBot="1">
      <c r="A41" s="100" t="s">
        <v>57</v>
      </c>
      <c r="B41" s="106">
        <f>'[4]Tab. 3.17'!B41*100/'[4]Tab. 3.17'!B$38</f>
        <v>7.9532110920422729</v>
      </c>
      <c r="C41" s="106">
        <f>'[4]Tab. 3.17'!C41*100/'[4]Tab. 3.17'!C$38</f>
        <v>5.5666003976143141</v>
      </c>
      <c r="D41" s="106">
        <f>'[4]Tab. 3.17'!D41*100/'[4]Tab. 3.17'!D$38</f>
        <v>10.661609776654025</v>
      </c>
      <c r="E41" s="106">
        <f>'[4]Tab. 3.17'!E41*100/'[4]Tab. 3.17'!E$38</f>
        <v>6.1791967044284242</v>
      </c>
      <c r="F41" s="106">
        <f>'[4]Tab. 3.17'!F41*100/'[4]Tab. 3.17'!F$38</f>
        <v>5.3122087604846229</v>
      </c>
      <c r="G41" s="106">
        <f>'[4]Tab. 3.17'!G41*100/'[4]Tab. 3.17'!G$38</f>
        <v>5.5652173913043477</v>
      </c>
      <c r="H41" s="106">
        <f>'[4]Tab. 3.17'!H41*100/'[4]Tab. 3.17'!H$38</f>
        <v>7.1507582515611059</v>
      </c>
      <c r="I41" s="106">
        <f>'[4]Tab. 3.17'!I41*100/'[4]Tab. 3.17'!I$38</f>
        <v>5.1061388410786002</v>
      </c>
      <c r="J41" s="106">
        <f>'[4]Tab. 3.17'!J41*100/'[4]Tab. 3.17'!J$38</f>
        <v>9.378684807256235</v>
      </c>
      <c r="K41" s="106">
        <f>'[4]Tab. 3.17'!K41*100/'[4]Tab. 3.17'!K$38</f>
        <v>5.8533701221915653</v>
      </c>
      <c r="L41" s="106">
        <f>'[4]Tab. 3.17'!L41*100/'[4]Tab. 3.17'!L$38</f>
        <v>5.1817478731631867</v>
      </c>
      <c r="M41" s="106">
        <f>'[4]Tab. 3.17'!M41*100/'[4]Tab. 3.17'!M$38</f>
        <v>5.7651991614255769</v>
      </c>
      <c r="N41" s="38">
        <f t="shared" si="4"/>
        <v>-0.80245284048116705</v>
      </c>
      <c r="O41" s="38">
        <f t="shared" si="4"/>
        <v>-0.46046155653571397</v>
      </c>
      <c r="P41" s="38">
        <f t="shared" si="4"/>
        <v>-1.28292496939779</v>
      </c>
      <c r="Q41" s="38">
        <f t="shared" si="4"/>
        <v>-0.3258265822368589</v>
      </c>
      <c r="R41" s="38">
        <f t="shared" si="4"/>
        <v>-0.13046088732143613</v>
      </c>
      <c r="S41" s="38">
        <f t="shared" si="4"/>
        <v>0.1999817701212292</v>
      </c>
    </row>
    <row r="42" spans="1:19" s="94" customFormat="1" ht="14.5" customHeight="1" thickBot="1">
      <c r="A42" s="101" t="s">
        <v>83</v>
      </c>
      <c r="B42" s="62">
        <f>'[4]Tab. 3.17'!B42*100/'[4]Tab. 3.17'!B$38</f>
        <v>30.90506729292747</v>
      </c>
      <c r="C42" s="62">
        <f>'[4]Tab. 3.17'!C42*100/'[4]Tab. 3.17'!C$38</f>
        <v>14.777998674618953</v>
      </c>
      <c r="D42" s="62">
        <f>'[4]Tab. 3.17'!D42*100/'[4]Tab. 3.17'!D$38</f>
        <v>25.979772439949432</v>
      </c>
      <c r="E42" s="62">
        <f>'[4]Tab. 3.17'!E42*100/'[4]Tab. 3.17'!E$38</f>
        <v>37.564366632337794</v>
      </c>
      <c r="F42" s="62">
        <f>'[4]Tab. 3.17'!F42*100/'[4]Tab. 3.17'!F$38</f>
        <v>35.228331780055917</v>
      </c>
      <c r="G42" s="62">
        <f>'[4]Tab. 3.17'!G42*100/'[4]Tab. 3.17'!G$38</f>
        <v>37.304347826086953</v>
      </c>
      <c r="H42" s="62">
        <f>'[4]Tab. 3.17'!H42*100/'[4]Tab. 3.17'!H$38</f>
        <v>29.523639607493308</v>
      </c>
      <c r="I42" s="62">
        <f>'[4]Tab. 3.17'!I42*100/'[4]Tab. 3.17'!I$38</f>
        <v>14.228341939185313</v>
      </c>
      <c r="J42" s="62">
        <f>'[4]Tab. 3.17'!J42*100/'[4]Tab. 3.17'!J$38</f>
        <v>22.8843537414966</v>
      </c>
      <c r="K42" s="62">
        <f>'[4]Tab. 3.17'!K42*100/'[4]Tab. 3.17'!K$38</f>
        <v>35.908553409538825</v>
      </c>
      <c r="L42" s="62">
        <f>'[4]Tab. 3.17'!L42*100/'[4]Tab. 3.17'!L$38</f>
        <v>31.554524361948957</v>
      </c>
      <c r="M42" s="62">
        <f>'[4]Tab. 3.17'!M42*100/'[4]Tab. 3.17'!M$38</f>
        <v>38.024109014675055</v>
      </c>
      <c r="N42" s="37">
        <f t="shared" si="4"/>
        <v>-1.3814276854341614</v>
      </c>
      <c r="O42" s="37">
        <f t="shared" si="4"/>
        <v>-0.54965673543363991</v>
      </c>
      <c r="P42" s="37">
        <f t="shared" si="4"/>
        <v>-3.095418698452832</v>
      </c>
      <c r="Q42" s="37">
        <f t="shared" si="4"/>
        <v>-1.6558132227989688</v>
      </c>
      <c r="R42" s="37">
        <f t="shared" si="4"/>
        <v>-3.6738074181069607</v>
      </c>
      <c r="S42" s="37">
        <f t="shared" si="4"/>
        <v>0.71976118858810167</v>
      </c>
    </row>
    <row r="43" spans="1:19" s="94" customFormat="1" ht="14.5" customHeight="1" thickBot="1">
      <c r="A43" s="100" t="s">
        <v>84</v>
      </c>
      <c r="B43" s="106">
        <f>'[4]Tab. 3.17'!B43*100/'[4]Tab. 3.17'!B$38</f>
        <v>4.8143799114804446</v>
      </c>
      <c r="C43" s="106">
        <f>'[4]Tab. 3.17'!C43*100/'[4]Tab. 3.17'!C$38</f>
        <v>3.3797216699801194</v>
      </c>
      <c r="D43" s="106">
        <f>'[4]Tab. 3.17'!D43*100/'[4]Tab. 3.17'!D$38</f>
        <v>1.1799410029498525</v>
      </c>
      <c r="E43" s="106">
        <f>'[4]Tab. 3.17'!E43*100/'[4]Tab. 3.17'!E$38</f>
        <v>5.8573635427394439</v>
      </c>
      <c r="F43" s="106">
        <f>'[4]Tab. 3.17'!F43*100/'[4]Tab. 3.17'!F$38</f>
        <v>9.8788443616029831</v>
      </c>
      <c r="G43" s="106">
        <f>'[4]Tab. 3.17'!G43*100/'[4]Tab. 3.17'!G$38</f>
        <v>14.869565217391305</v>
      </c>
      <c r="H43" s="106">
        <f>'[4]Tab. 3.17'!H43*100/'[4]Tab. 3.17'!H$38</f>
        <v>5.4629794826048172</v>
      </c>
      <c r="I43" s="106">
        <f>'[4]Tab. 3.17'!I43*100/'[4]Tab. 3.17'!I$38</f>
        <v>6.2535857716580612</v>
      </c>
      <c r="J43" s="106">
        <f>'[4]Tab. 3.17'!J43*100/'[4]Tab. 3.17'!J$38</f>
        <v>1.3333333333333333</v>
      </c>
      <c r="K43" s="106">
        <f>'[4]Tab. 3.17'!K43*100/'[4]Tab. 3.17'!K$38</f>
        <v>6.2081198265668114</v>
      </c>
      <c r="L43" s="106">
        <f>'[4]Tab. 3.17'!L43*100/'[4]Tab. 3.17'!L$38</f>
        <v>13.070378963650425</v>
      </c>
      <c r="M43" s="106">
        <f>'[4]Tab. 3.17'!M43*100/'[4]Tab. 3.17'!M$38</f>
        <v>12.473794549266247</v>
      </c>
      <c r="N43" s="38">
        <f t="shared" si="4"/>
        <v>0.64859957112437261</v>
      </c>
      <c r="O43" s="38">
        <f t="shared" si="4"/>
        <v>2.8738641016779418</v>
      </c>
      <c r="P43" s="38">
        <f t="shared" si="4"/>
        <v>0.15339233038348077</v>
      </c>
      <c r="Q43" s="38">
        <f t="shared" si="4"/>
        <v>0.35075628382736745</v>
      </c>
      <c r="R43" s="38">
        <f t="shared" si="4"/>
        <v>3.191534602047442</v>
      </c>
      <c r="S43" s="38">
        <f t="shared" si="4"/>
        <v>-2.3957706681250581</v>
      </c>
    </row>
    <row r="44" spans="1:19" s="103" customFormat="1" ht="14.5" customHeight="1" thickBot="1">
      <c r="A44" s="183"/>
      <c r="B44" s="313" t="s">
        <v>119</v>
      </c>
      <c r="C44" s="314"/>
      <c r="D44" s="314"/>
      <c r="E44" s="314"/>
      <c r="F44" s="314"/>
      <c r="G44" s="314"/>
      <c r="H44" s="313" t="s">
        <v>119</v>
      </c>
      <c r="I44" s="314"/>
      <c r="J44" s="314"/>
      <c r="K44" s="314"/>
      <c r="L44" s="314"/>
      <c r="M44" s="314"/>
      <c r="N44" s="313" t="s">
        <v>119</v>
      </c>
      <c r="O44" s="314"/>
      <c r="P44" s="314"/>
      <c r="Q44" s="314"/>
      <c r="R44" s="314"/>
      <c r="S44" s="314"/>
    </row>
    <row r="45" spans="1:19" s="94" customFormat="1" ht="14.5" customHeight="1" thickBot="1">
      <c r="A45" s="99" t="s">
        <v>20</v>
      </c>
      <c r="B45" s="11">
        <f>'[4]Tab. 3.17'!B45*100/'[4]Tab. 3.17'!B$45</f>
        <v>100</v>
      </c>
      <c r="C45" s="11">
        <f>'[4]Tab. 3.17'!C45*100/'[4]Tab. 3.17'!C$45</f>
        <v>100</v>
      </c>
      <c r="D45" s="11">
        <f>'[4]Tab. 3.17'!D45*100/'[4]Tab. 3.17'!D$45</f>
        <v>100</v>
      </c>
      <c r="E45" s="11">
        <f>'[4]Tab. 3.17'!E45*100/'[4]Tab. 3.17'!E$45</f>
        <v>100</v>
      </c>
      <c r="F45" s="11">
        <f>'[4]Tab. 3.17'!F45*100/'[4]Tab. 3.17'!F$45</f>
        <v>100</v>
      </c>
      <c r="G45" s="11">
        <f>'[4]Tab. 3.17'!G45*100/'[4]Tab. 3.17'!G$45</f>
        <v>100</v>
      </c>
      <c r="H45" s="11">
        <f>'[4]Tab. 3.17'!H45*100/'[4]Tab. 3.17'!H$45</f>
        <v>100</v>
      </c>
      <c r="I45" s="11">
        <f>'[4]Tab. 3.17'!I45*100/'[4]Tab. 3.17'!I$45</f>
        <v>100</v>
      </c>
      <c r="J45" s="11">
        <f>'[4]Tab. 3.17'!J45*100/'[4]Tab. 3.17'!J$45</f>
        <v>100</v>
      </c>
      <c r="K45" s="11">
        <f>'[4]Tab. 3.17'!K45*100/'[4]Tab. 3.17'!K$45</f>
        <v>100</v>
      </c>
      <c r="L45" s="11">
        <f>'[4]Tab. 3.17'!L45*100/'[4]Tab. 3.17'!L$45</f>
        <v>100</v>
      </c>
      <c r="M45" s="11">
        <f>'[4]Tab. 3.17'!M45*100/'[4]Tab. 3.17'!M$45</f>
        <v>100</v>
      </c>
      <c r="N45" s="165" t="s">
        <v>140</v>
      </c>
      <c r="O45" s="165" t="s">
        <v>140</v>
      </c>
      <c r="P45" s="165" t="s">
        <v>140</v>
      </c>
      <c r="Q45" s="165" t="s">
        <v>140</v>
      </c>
      <c r="R45" s="165" t="s">
        <v>140</v>
      </c>
      <c r="S45" s="165" t="s">
        <v>140</v>
      </c>
    </row>
    <row r="46" spans="1:19" s="94" customFormat="1" ht="14.5" customHeight="1" thickBot="1">
      <c r="A46" s="100" t="s">
        <v>56</v>
      </c>
      <c r="B46" s="106">
        <f>'[4]Tab. 3.17'!B46*100/'[4]Tab. 3.17'!B$45</f>
        <v>41.560719981772614</v>
      </c>
      <c r="C46" s="106">
        <f>'[4]Tab. 3.17'!C46*100/'[4]Tab. 3.17'!C$45</f>
        <v>64.315937940761643</v>
      </c>
      <c r="D46" s="106">
        <f>'[4]Tab. 3.17'!D46*100/'[4]Tab. 3.17'!D$45</f>
        <v>43.478762031006859</v>
      </c>
      <c r="E46" s="106">
        <f>'[4]Tab. 3.17'!E46*100/'[4]Tab. 3.17'!E$45</f>
        <v>38.03259519111306</v>
      </c>
      <c r="F46" s="106">
        <f>'[4]Tab. 3.17'!F46*100/'[4]Tab. 3.17'!F$45</f>
        <v>33.780991735537192</v>
      </c>
      <c r="G46" s="106">
        <f>'[4]Tab. 3.17'!G46*100/'[4]Tab. 3.17'!G$45</f>
        <v>37.774030354131533</v>
      </c>
      <c r="H46" s="106">
        <f>'[4]Tab. 3.17'!H46*100/'[4]Tab. 3.17'!H$45</f>
        <v>40.677838590155915</v>
      </c>
      <c r="I46" s="106">
        <f>'[4]Tab. 3.17'!I46*100/'[4]Tab. 3.17'!I$45</f>
        <v>59.901989045834533</v>
      </c>
      <c r="J46" s="106">
        <f>'[4]Tab. 3.17'!J46*100/'[4]Tab. 3.17'!J$45</f>
        <v>43.234851792558096</v>
      </c>
      <c r="K46" s="106">
        <f>'[4]Tab. 3.17'!K46*100/'[4]Tab. 3.17'!K$45</f>
        <v>38.779803646563813</v>
      </c>
      <c r="L46" s="106">
        <f>'[4]Tab. 3.17'!L46*100/'[4]Tab. 3.17'!L$45</f>
        <v>35.885167464114829</v>
      </c>
      <c r="M46" s="106">
        <f>'[4]Tab. 3.17'!M46*100/'[4]Tab. 3.17'!M$45</f>
        <v>32.37948230824032</v>
      </c>
      <c r="N46" s="38">
        <f t="shared" ref="N46:S50" si="5">H46-B46</f>
        <v>-0.88288139161669932</v>
      </c>
      <c r="O46" s="38">
        <f t="shared" si="5"/>
        <v>-4.4139488949271097</v>
      </c>
      <c r="P46" s="38">
        <f t="shared" si="5"/>
        <v>-0.24391023844876258</v>
      </c>
      <c r="Q46" s="38">
        <f t="shared" si="5"/>
        <v>0.74720845545075321</v>
      </c>
      <c r="R46" s="38">
        <f t="shared" si="5"/>
        <v>2.104175728577637</v>
      </c>
      <c r="S46" s="38">
        <f t="shared" si="5"/>
        <v>-5.394548045891213</v>
      </c>
    </row>
    <row r="47" spans="1:19" s="94" customFormat="1" ht="14.5" customHeight="1" thickBot="1">
      <c r="A47" s="101" t="s">
        <v>65</v>
      </c>
      <c r="B47" s="62">
        <f>'[4]Tab. 3.17'!B47*100/'[4]Tab. 3.17'!B$45</f>
        <v>15.048986101617681</v>
      </c>
      <c r="C47" s="62">
        <f>'[4]Tab. 3.17'!C47*100/'[4]Tab. 3.17'!C$45</f>
        <v>10.507757404795486</v>
      </c>
      <c r="D47" s="62">
        <f>'[4]Tab. 3.17'!D47*100/'[4]Tab. 3.17'!D$45</f>
        <v>20.206328165523601</v>
      </c>
      <c r="E47" s="62">
        <f>'[4]Tab. 3.17'!E47*100/'[4]Tab. 3.17'!E$45</f>
        <v>10.187824307534898</v>
      </c>
      <c r="F47" s="62">
        <f>'[4]Tab. 3.17'!F47*100/'[4]Tab. 3.17'!F$45</f>
        <v>16.5633608815427</v>
      </c>
      <c r="G47" s="62">
        <f>'[4]Tab. 3.17'!G47*100/'[4]Tab. 3.17'!G$45</f>
        <v>13.01292861157954</v>
      </c>
      <c r="H47" s="62">
        <f>'[4]Tab. 3.17'!H47*100/'[4]Tab. 3.17'!H$45</f>
        <v>17.457541048355246</v>
      </c>
      <c r="I47" s="62">
        <f>'[4]Tab. 3.17'!I47*100/'[4]Tab. 3.17'!I$45</f>
        <v>11.934275007206688</v>
      </c>
      <c r="J47" s="62">
        <f>'[4]Tab. 3.17'!J47*100/'[4]Tab. 3.17'!J$45</f>
        <v>24.159510988211323</v>
      </c>
      <c r="K47" s="62">
        <f>'[4]Tab. 3.17'!K47*100/'[4]Tab. 3.17'!K$45</f>
        <v>11.792893875642823</v>
      </c>
      <c r="L47" s="62">
        <f>'[4]Tab. 3.17'!L47*100/'[4]Tab. 3.17'!L$45</f>
        <v>16.577540106951872</v>
      </c>
      <c r="M47" s="62">
        <f>'[4]Tab. 3.17'!M47*100/'[4]Tab. 3.17'!M$45</f>
        <v>15.210163856566137</v>
      </c>
      <c r="N47" s="37">
        <f t="shared" si="5"/>
        <v>2.4085549467375653</v>
      </c>
      <c r="O47" s="37">
        <f t="shared" si="5"/>
        <v>1.4265176024112023</v>
      </c>
      <c r="P47" s="37">
        <f t="shared" si="5"/>
        <v>3.9531828226877224</v>
      </c>
      <c r="Q47" s="37">
        <f t="shared" si="5"/>
        <v>1.6050695681079254</v>
      </c>
      <c r="R47" s="37">
        <f t="shared" si="5"/>
        <v>1.4179225409172602E-2</v>
      </c>
      <c r="S47" s="37">
        <f t="shared" si="5"/>
        <v>2.1972352449865973</v>
      </c>
    </row>
    <row r="48" spans="1:19" s="94" customFormat="1" ht="14.5" customHeight="1" thickBot="1">
      <c r="A48" s="100" t="s">
        <v>57</v>
      </c>
      <c r="B48" s="106">
        <f>'[4]Tab. 3.17'!B48*100/'[4]Tab. 3.17'!B$45</f>
        <v>6.8922305764411025</v>
      </c>
      <c r="C48" s="106">
        <f>'[4]Tab. 3.17'!C48*100/'[4]Tab. 3.17'!C$45</f>
        <v>4.1960507757404795</v>
      </c>
      <c r="D48" s="106">
        <f>'[4]Tab. 3.17'!D48*100/'[4]Tab. 3.17'!D$45</f>
        <v>9.1406835340902539</v>
      </c>
      <c r="E48" s="106">
        <f>'[4]Tab. 3.17'!E48*100/'[4]Tab. 3.17'!E$45</f>
        <v>6.380179785134839</v>
      </c>
      <c r="F48" s="106">
        <f>'[4]Tab. 3.17'!F48*100/'[4]Tab. 3.17'!F$45</f>
        <v>5.4752066115702478</v>
      </c>
      <c r="G48" s="106">
        <f>'[4]Tab. 3.17'!G48*100/'[4]Tab. 3.17'!G$45</f>
        <v>4.0472175379426645</v>
      </c>
      <c r="H48" s="106">
        <f>'[4]Tab. 3.17'!H48*100/'[4]Tab. 3.17'!H$45</f>
        <v>6.7370084071545451</v>
      </c>
      <c r="I48" s="106">
        <f>'[4]Tab. 3.17'!I48*100/'[4]Tab. 3.17'!I$45</f>
        <v>4.8140674545978666</v>
      </c>
      <c r="J48" s="106">
        <f>'[4]Tab. 3.17'!J48*100/'[4]Tab. 3.17'!J$45</f>
        <v>8.7275020618056569</v>
      </c>
      <c r="K48" s="106">
        <f>'[4]Tab. 3.17'!K48*100/'[4]Tab. 3.17'!K$45</f>
        <v>5.8672276764843385</v>
      </c>
      <c r="L48" s="106">
        <f>'[4]Tab. 3.17'!L48*100/'[4]Tab. 3.17'!L$45</f>
        <v>5.5164649591894177</v>
      </c>
      <c r="M48" s="106">
        <f>'[4]Tab. 3.17'!M48*100/'[4]Tab. 3.17'!M$45</f>
        <v>4.9394443125148424</v>
      </c>
      <c r="N48" s="38">
        <f t="shared" si="5"/>
        <v>-0.15522216928655741</v>
      </c>
      <c r="O48" s="38">
        <f t="shared" si="5"/>
        <v>0.61801667885738709</v>
      </c>
      <c r="P48" s="38">
        <f t="shared" si="5"/>
        <v>-0.41318147228459701</v>
      </c>
      <c r="Q48" s="38">
        <f t="shared" si="5"/>
        <v>-0.51295210865050045</v>
      </c>
      <c r="R48" s="38">
        <f t="shared" si="5"/>
        <v>4.1258347619169911E-2</v>
      </c>
      <c r="S48" s="38">
        <f t="shared" si="5"/>
        <v>0.89222677457217792</v>
      </c>
    </row>
    <row r="49" spans="1:39" s="94" customFormat="1" ht="14.5" customHeight="1" thickBot="1">
      <c r="A49" s="101" t="s">
        <v>83</v>
      </c>
      <c r="B49" s="62">
        <f>'[4]Tab. 3.17'!B49*100/'[4]Tab. 3.17'!B$45</f>
        <v>30.052403736614263</v>
      </c>
      <c r="C49" s="62">
        <f>'[4]Tab. 3.17'!C49*100/'[4]Tab. 3.17'!C$45</f>
        <v>13.857545839210156</v>
      </c>
      <c r="D49" s="62">
        <f>'[4]Tab. 3.17'!D49*100/'[4]Tab. 3.17'!D$45</f>
        <v>25.664226845714943</v>
      </c>
      <c r="E49" s="62">
        <f>'[4]Tab. 3.17'!E49*100/'[4]Tab. 3.17'!E$45</f>
        <v>36.622085799897683</v>
      </c>
      <c r="F49" s="62">
        <f>'[4]Tab. 3.17'!F49*100/'[4]Tab. 3.17'!F$45</f>
        <v>31.887052341597798</v>
      </c>
      <c r="G49" s="62">
        <f>'[4]Tab. 3.17'!G49*100/'[4]Tab. 3.17'!G$45</f>
        <v>33.825182686902757</v>
      </c>
      <c r="H49" s="62">
        <f>'[4]Tab. 3.17'!H49*100/'[4]Tab. 3.17'!H$45</f>
        <v>28.424457860783541</v>
      </c>
      <c r="I49" s="62">
        <f>'[4]Tab. 3.17'!I49*100/'[4]Tab. 3.17'!I$45</f>
        <v>13.836840588065725</v>
      </c>
      <c r="J49" s="62">
        <f>'[4]Tab. 3.17'!J49*100/'[4]Tab. 3.17'!J$45</f>
        <v>22.461553388638237</v>
      </c>
      <c r="K49" s="62">
        <f>'[4]Tab. 3.17'!K49*100/'[4]Tab. 3.17'!K$45</f>
        <v>35.571528751753156</v>
      </c>
      <c r="L49" s="62">
        <f>'[4]Tab. 3.17'!L49*100/'[4]Tab. 3.17'!L$45</f>
        <v>29.608781311567689</v>
      </c>
      <c r="M49" s="62">
        <f>'[4]Tab. 3.17'!M49*100/'[4]Tab. 3.17'!M$45</f>
        <v>34.006174305390644</v>
      </c>
      <c r="N49" s="37">
        <f t="shared" si="5"/>
        <v>-1.6279458758307221</v>
      </c>
      <c r="O49" s="37">
        <f t="shared" si="5"/>
        <v>-2.0705251144431003E-2</v>
      </c>
      <c r="P49" s="37">
        <f t="shared" si="5"/>
        <v>-3.2026734570767061</v>
      </c>
      <c r="Q49" s="37">
        <f t="shared" si="5"/>
        <v>-1.0505570481445261</v>
      </c>
      <c r="R49" s="37">
        <f t="shared" si="5"/>
        <v>-2.2782710300301083</v>
      </c>
      <c r="S49" s="37">
        <f t="shared" si="5"/>
        <v>0.18099161848788725</v>
      </c>
    </row>
    <row r="50" spans="1:39" s="94" customFormat="1" ht="14.5" customHeight="1" thickBot="1">
      <c r="A50" s="100" t="s">
        <v>84</v>
      </c>
      <c r="B50" s="106">
        <f>'[4]Tab. 3.17'!B50*100/'[4]Tab. 3.17'!B$45</f>
        <v>6.4456596035543408</v>
      </c>
      <c r="C50" s="106">
        <f>'[4]Tab. 3.17'!C50*100/'[4]Tab. 3.17'!C$45</f>
        <v>7.1227080394922426</v>
      </c>
      <c r="D50" s="106">
        <f>'[4]Tab. 3.17'!D50*100/'[4]Tab. 3.17'!D$45</f>
        <v>1.5099994236643421</v>
      </c>
      <c r="E50" s="106">
        <f>'[4]Tab. 3.17'!E50*100/'[4]Tab. 3.17'!E$45</f>
        <v>8.7773149163195203</v>
      </c>
      <c r="F50" s="106">
        <f>'[4]Tab. 3.17'!F50*100/'[4]Tab. 3.17'!F$45</f>
        <v>12.293388429752065</v>
      </c>
      <c r="G50" s="106">
        <f>'[4]Tab. 3.17'!G50*100/'[4]Tab. 3.17'!G$45</f>
        <v>11.340640809443508</v>
      </c>
      <c r="H50" s="106">
        <f>'[4]Tab. 3.17'!H50*100/'[4]Tab. 3.17'!H$45</f>
        <v>6.7031540935507534</v>
      </c>
      <c r="I50" s="106">
        <f>'[4]Tab. 3.17'!I50*100/'[4]Tab. 3.17'!I$45</f>
        <v>9.512827904295186</v>
      </c>
      <c r="J50" s="106">
        <f>'[4]Tab. 3.17'!J50*100/'[4]Tab. 3.17'!J$45</f>
        <v>1.416581768786688</v>
      </c>
      <c r="K50" s="106">
        <f>'[4]Tab. 3.17'!K50*100/'[4]Tab. 3.17'!K$45</f>
        <v>7.9885460495558673</v>
      </c>
      <c r="L50" s="106">
        <f>'[4]Tab. 3.17'!L50*100/'[4]Tab. 3.17'!L$45</f>
        <v>12.412046158176189</v>
      </c>
      <c r="M50" s="106">
        <f>'[4]Tab. 3.17'!M50*100/'[4]Tab. 3.17'!M$45</f>
        <v>13.464735217288055</v>
      </c>
      <c r="N50" s="38">
        <f t="shared" si="5"/>
        <v>0.25749448999641267</v>
      </c>
      <c r="O50" s="38">
        <f t="shared" si="5"/>
        <v>2.3901198648029434</v>
      </c>
      <c r="P50" s="38">
        <f t="shared" si="5"/>
        <v>-9.3417654877654188E-2</v>
      </c>
      <c r="Q50" s="38">
        <f t="shared" si="5"/>
        <v>-0.78876886676365299</v>
      </c>
      <c r="R50" s="38">
        <f t="shared" si="5"/>
        <v>0.11865772842412348</v>
      </c>
      <c r="S50" s="38">
        <f t="shared" si="5"/>
        <v>2.124094407844547</v>
      </c>
    </row>
    <row r="51" spans="1:39" s="103" customFormat="1" ht="14.5" customHeight="1" thickBot="1">
      <c r="A51" s="183"/>
      <c r="B51" s="314" t="s">
        <v>55</v>
      </c>
      <c r="C51" s="314"/>
      <c r="D51" s="314"/>
      <c r="E51" s="314"/>
      <c r="F51" s="314"/>
      <c r="G51" s="315"/>
      <c r="H51" s="313" t="s">
        <v>55</v>
      </c>
      <c r="I51" s="314"/>
      <c r="J51" s="314"/>
      <c r="K51" s="314"/>
      <c r="L51" s="314"/>
      <c r="M51" s="315"/>
      <c r="N51" s="313" t="s">
        <v>55</v>
      </c>
      <c r="O51" s="314"/>
      <c r="P51" s="314"/>
      <c r="Q51" s="314"/>
      <c r="R51" s="314"/>
      <c r="S51" s="314"/>
    </row>
    <row r="52" spans="1:39" s="94" customFormat="1" ht="14.5" customHeight="1" thickBot="1">
      <c r="A52" s="99" t="s">
        <v>20</v>
      </c>
      <c r="B52" s="11">
        <f>'[4]Tab. 3.17'!B52*100/'[4]Tab. 3.17'!B$52</f>
        <v>100</v>
      </c>
      <c r="C52" s="11">
        <f>'[4]Tab. 3.17'!C52*100/'[4]Tab. 3.17'!C$52</f>
        <v>100</v>
      </c>
      <c r="D52" s="11">
        <f>'[4]Tab. 3.17'!D52*100/'[4]Tab. 3.17'!D$52</f>
        <v>100</v>
      </c>
      <c r="E52" s="11">
        <f>'[4]Tab. 3.17'!E52*100/'[4]Tab. 3.17'!E$52</f>
        <v>100</v>
      </c>
      <c r="F52" s="11">
        <f>'[4]Tab. 3.17'!F52*100/'[4]Tab. 3.17'!F$52</f>
        <v>100</v>
      </c>
      <c r="G52" s="11">
        <f>'[4]Tab. 3.17'!G52*100/'[4]Tab. 3.17'!G$52</f>
        <v>100</v>
      </c>
      <c r="H52" s="11">
        <f>'[4]Tab. 3.17'!H52*100/'[4]Tab. 3.17'!H$52</f>
        <v>100</v>
      </c>
      <c r="I52" s="11">
        <f>'[4]Tab. 3.17'!I52*100/'[4]Tab. 3.17'!I$52</f>
        <v>100</v>
      </c>
      <c r="J52" s="11">
        <f>'[4]Tab. 3.17'!J52*100/'[4]Tab. 3.17'!J$52</f>
        <v>100</v>
      </c>
      <c r="K52" s="11">
        <f>'[4]Tab. 3.17'!K52*100/'[4]Tab. 3.17'!K$52</f>
        <v>100</v>
      </c>
      <c r="L52" s="11">
        <f>'[4]Tab. 3.17'!L52*100/'[4]Tab. 3.17'!L$52</f>
        <v>100</v>
      </c>
      <c r="M52" s="11">
        <f>'[4]Tab. 3.17'!M52*100/'[4]Tab. 3.17'!M$52</f>
        <v>100</v>
      </c>
      <c r="N52" s="165" t="s">
        <v>140</v>
      </c>
      <c r="O52" s="165" t="s">
        <v>140</v>
      </c>
      <c r="P52" s="165" t="s">
        <v>140</v>
      </c>
      <c r="Q52" s="165" t="s">
        <v>140</v>
      </c>
      <c r="R52" s="165" t="s">
        <v>140</v>
      </c>
      <c r="S52" s="165" t="s">
        <v>140</v>
      </c>
    </row>
    <row r="53" spans="1:39" s="94" customFormat="1" ht="14.5" customHeight="1" thickBot="1">
      <c r="A53" s="100" t="s">
        <v>56</v>
      </c>
      <c r="B53" s="106">
        <f>'[4]Tab. 3.17'!B53*100/'[4]Tab. 3.17'!B$52</f>
        <v>35.943289834058319</v>
      </c>
      <c r="C53" s="106">
        <f>'[4]Tab. 3.17'!C53*100/'[4]Tab. 3.17'!C$52</f>
        <v>60.784313725490193</v>
      </c>
      <c r="D53" s="106">
        <f>'[4]Tab. 3.17'!D53*100/'[4]Tab. 3.17'!D$52</f>
        <v>37.069278200943053</v>
      </c>
      <c r="E53" s="106">
        <f>'[4]Tab. 3.17'!E53*100/'[4]Tab. 3.17'!E$52</f>
        <v>32.44274809160305</v>
      </c>
      <c r="F53" s="106">
        <f>'[4]Tab. 3.17'!F53*100/'[4]Tab. 3.17'!F$52</f>
        <v>27.655677655677657</v>
      </c>
      <c r="G53" s="106">
        <f>'[4]Tab. 3.17'!G53*100/'[4]Tab. 3.17'!G$52</f>
        <v>29.343629343629345</v>
      </c>
      <c r="H53" s="106">
        <f>'[4]Tab. 3.17'!H53*100/'[4]Tab. 3.17'!H$52</f>
        <v>37.274209734069245</v>
      </c>
      <c r="I53" s="106">
        <f>'[4]Tab. 3.17'!I53*100/'[4]Tab. 3.17'!I$52</f>
        <v>61.073170731707314</v>
      </c>
      <c r="J53" s="106">
        <f>'[4]Tab. 3.17'!J53*100/'[4]Tab. 3.17'!J$52</f>
        <v>38.759922120712893</v>
      </c>
      <c r="K53" s="106">
        <f>'[4]Tab. 3.17'!K53*100/'[4]Tab. 3.17'!K$52</f>
        <v>34.870782483847812</v>
      </c>
      <c r="L53" s="106">
        <f>'[4]Tab. 3.17'!L53*100/'[4]Tab. 3.17'!L$52</f>
        <v>28.201634877384198</v>
      </c>
      <c r="M53" s="106">
        <f>'[4]Tab. 3.17'!M53*100/'[4]Tab. 3.17'!M$52</f>
        <v>29.90702479338843</v>
      </c>
      <c r="N53" s="38">
        <f t="shared" ref="N53:S57" si="6">H53-B53</f>
        <v>1.330919900010926</v>
      </c>
      <c r="O53" s="38">
        <f t="shared" si="6"/>
        <v>0.28885700621712118</v>
      </c>
      <c r="P53" s="38">
        <f t="shared" si="6"/>
        <v>1.6906439197698404</v>
      </c>
      <c r="Q53" s="38">
        <f t="shared" si="6"/>
        <v>2.4280343922447614</v>
      </c>
      <c r="R53" s="38">
        <f t="shared" si="6"/>
        <v>0.54595722170654071</v>
      </c>
      <c r="S53" s="38">
        <f t="shared" si="6"/>
        <v>0.56339544975908495</v>
      </c>
    </row>
    <row r="54" spans="1:39" s="94" customFormat="1" ht="14.5" customHeight="1" thickBot="1">
      <c r="A54" s="101" t="s">
        <v>65</v>
      </c>
      <c r="B54" s="62">
        <f>'[4]Tab. 3.17'!B54*100/'[4]Tab. 3.17'!B$52</f>
        <v>14.660866763331722</v>
      </c>
      <c r="C54" s="62">
        <f>'[4]Tab. 3.17'!C54*100/'[4]Tab. 3.17'!C$52</f>
        <v>14.41753171856978</v>
      </c>
      <c r="D54" s="62">
        <f>'[4]Tab. 3.17'!D54*100/'[4]Tab. 3.17'!D$52</f>
        <v>18.861080885019948</v>
      </c>
      <c r="E54" s="62">
        <f>'[4]Tab. 3.17'!E54*100/'[4]Tab. 3.17'!E$52</f>
        <v>10.329198473282442</v>
      </c>
      <c r="F54" s="62">
        <f>'[4]Tab. 3.17'!F54*100/'[4]Tab. 3.17'!F$52</f>
        <v>13.186813186813186</v>
      </c>
      <c r="G54" s="62">
        <f>'[4]Tab. 3.17'!G54*100/'[4]Tab. 3.17'!G$52</f>
        <v>11.583011583011583</v>
      </c>
      <c r="H54" s="62">
        <f>'[4]Tab. 3.17'!H54*100/'[4]Tab. 3.17'!H$52</f>
        <v>15.767686904164576</v>
      </c>
      <c r="I54" s="62">
        <f>'[4]Tab. 3.17'!I54*100/'[4]Tab. 3.17'!I$52</f>
        <v>13.463414634146341</v>
      </c>
      <c r="J54" s="62">
        <f>'[4]Tab. 3.17'!J54*100/'[4]Tab. 3.17'!J$52</f>
        <v>21.881084319305078</v>
      </c>
      <c r="K54" s="62">
        <f>'[4]Tab. 3.17'!K54*100/'[4]Tab. 3.17'!K$52</f>
        <v>10.427135678391959</v>
      </c>
      <c r="L54" s="62">
        <f>'[4]Tab. 3.17'!L54*100/'[4]Tab. 3.17'!L$52</f>
        <v>13.079019073569482</v>
      </c>
      <c r="M54" s="62">
        <f>'[4]Tab. 3.17'!M54*100/'[4]Tab. 3.17'!M$52</f>
        <v>12.293388429752065</v>
      </c>
      <c r="N54" s="37">
        <f t="shared" si="6"/>
        <v>1.1068201408328537</v>
      </c>
      <c r="O54" s="37">
        <f t="shared" si="6"/>
        <v>-0.95411708442343901</v>
      </c>
      <c r="P54" s="37">
        <f t="shared" si="6"/>
        <v>3.0200034342851296</v>
      </c>
      <c r="Q54" s="37">
        <f t="shared" si="6"/>
        <v>9.7937205109516867E-2</v>
      </c>
      <c r="R54" s="37">
        <f t="shared" si="6"/>
        <v>-0.10779411324370436</v>
      </c>
      <c r="S54" s="37">
        <f t="shared" si="6"/>
        <v>0.71037684674048229</v>
      </c>
    </row>
    <row r="55" spans="1:39" s="94" customFormat="1" ht="14.5" customHeight="1" thickBot="1">
      <c r="A55" s="100" t="s">
        <v>57</v>
      </c>
      <c r="B55" s="106">
        <f>'[4]Tab. 3.17'!B55*100/'[4]Tab. 3.17'!B$52</f>
        <v>8.8045754792975668</v>
      </c>
      <c r="C55" s="106">
        <f>'[4]Tab. 3.17'!C55*100/'[4]Tab. 3.17'!C$52</f>
        <v>6.4590542099192616</v>
      </c>
      <c r="D55" s="106">
        <f>'[4]Tab. 3.17'!D55*100/'[4]Tab. 3.17'!D$52</f>
        <v>10.554951033732317</v>
      </c>
      <c r="E55" s="106">
        <f>'[4]Tab. 3.17'!E55*100/'[4]Tab. 3.17'!E$52</f>
        <v>8.0868320610687014</v>
      </c>
      <c r="F55" s="106">
        <f>'[4]Tab. 3.17'!F55*100/'[4]Tab. 3.17'!F$52</f>
        <v>9.1575091575091569</v>
      </c>
      <c r="G55" s="106">
        <f>'[4]Tab. 3.17'!G55*100/'[4]Tab. 3.17'!G$52</f>
        <v>5.0965250965250961</v>
      </c>
      <c r="H55" s="106">
        <f>'[4]Tab. 3.17'!H55*100/'[4]Tab. 3.17'!H$52</f>
        <v>8.4796788760662309</v>
      </c>
      <c r="I55" s="106">
        <f>'[4]Tab. 3.17'!I55*100/'[4]Tab. 3.17'!I$52</f>
        <v>5.6585365853658534</v>
      </c>
      <c r="J55" s="106">
        <f>'[4]Tab. 3.17'!J55*100/'[4]Tab. 3.17'!J$52</f>
        <v>10.184214467575258</v>
      </c>
      <c r="K55" s="106">
        <f>'[4]Tab. 3.17'!K55*100/'[4]Tab. 3.17'!K$52</f>
        <v>7.8966259870782487</v>
      </c>
      <c r="L55" s="106">
        <f>'[4]Tab. 3.17'!L55*100/'[4]Tab. 3.17'!L$52</f>
        <v>7.2207084468664853</v>
      </c>
      <c r="M55" s="106">
        <f>'[4]Tab. 3.17'!M55*100/'[4]Tab. 3.17'!M$52</f>
        <v>6.25</v>
      </c>
      <c r="N55" s="38">
        <f t="shared" si="6"/>
        <v>-0.32489660323133585</v>
      </c>
      <c r="O55" s="38">
        <f t="shared" si="6"/>
        <v>-0.80051762455340825</v>
      </c>
      <c r="P55" s="38">
        <f t="shared" si="6"/>
        <v>-0.37073656615705985</v>
      </c>
      <c r="Q55" s="38">
        <f t="shared" si="6"/>
        <v>-0.19020607399045275</v>
      </c>
      <c r="R55" s="38">
        <f t="shared" si="6"/>
        <v>-1.9368007106426717</v>
      </c>
      <c r="S55" s="38">
        <f t="shared" si="6"/>
        <v>1.1534749034749039</v>
      </c>
    </row>
    <row r="56" spans="1:39" s="94" customFormat="1" ht="14.5" customHeight="1" thickBot="1">
      <c r="A56" s="101" t="s">
        <v>83</v>
      </c>
      <c r="B56" s="62">
        <f>'[4]Tab. 3.17'!B56*100/'[4]Tab. 3.17'!B$52</f>
        <v>35.347188657966811</v>
      </c>
      <c r="C56" s="62">
        <f>'[4]Tab. 3.17'!C56*100/'[4]Tab. 3.17'!C$52</f>
        <v>14.878892733564014</v>
      </c>
      <c r="D56" s="62">
        <f>'[4]Tab. 3.17'!D56*100/'[4]Tab. 3.17'!D$52</f>
        <v>32.299601015596664</v>
      </c>
      <c r="E56" s="62">
        <f>'[4]Tab. 3.17'!E56*100/'[4]Tab. 3.17'!E$52</f>
        <v>42.938931297709921</v>
      </c>
      <c r="F56" s="62">
        <f>'[4]Tab. 3.17'!F56*100/'[4]Tab. 3.17'!F$52</f>
        <v>37.72893772893773</v>
      </c>
      <c r="G56" s="62">
        <f>'[4]Tab. 3.17'!G56*100/'[4]Tab. 3.17'!G$52</f>
        <v>36.447876447876446</v>
      </c>
      <c r="H56" s="62">
        <f>'[4]Tab. 3.17'!H56*100/'[4]Tab. 3.17'!H$52</f>
        <v>32.708228800802807</v>
      </c>
      <c r="I56" s="62">
        <f>'[4]Tab. 3.17'!I56*100/'[4]Tab. 3.17'!I$52</f>
        <v>15.804878048780488</v>
      </c>
      <c r="J56" s="62">
        <f>'[4]Tab. 3.17'!J56*100/'[4]Tab. 3.17'!J$52</f>
        <v>28.09645050172233</v>
      </c>
      <c r="K56" s="62">
        <f>'[4]Tab. 3.17'!K56*100/'[4]Tab. 3.17'!K$52</f>
        <v>39.770279971284999</v>
      </c>
      <c r="L56" s="62">
        <f>'[4]Tab. 3.17'!L56*100/'[4]Tab. 3.17'!L$52</f>
        <v>36.103542234332423</v>
      </c>
      <c r="M56" s="62">
        <f>'[4]Tab. 3.17'!M56*100/'[4]Tab. 3.17'!M$52</f>
        <v>35.950413223140494</v>
      </c>
      <c r="N56" s="37">
        <f t="shared" si="6"/>
        <v>-2.6389598571640036</v>
      </c>
      <c r="O56" s="37">
        <f t="shared" si="6"/>
        <v>0.92598531521647409</v>
      </c>
      <c r="P56" s="37">
        <f t="shared" si="6"/>
        <v>-4.2031505138743341</v>
      </c>
      <c r="Q56" s="37">
        <f t="shared" si="6"/>
        <v>-3.1686513264249214</v>
      </c>
      <c r="R56" s="37">
        <f t="shared" si="6"/>
        <v>-1.6253954946053071</v>
      </c>
      <c r="S56" s="37">
        <f t="shared" si="6"/>
        <v>-0.49746322473595228</v>
      </c>
    </row>
    <row r="57" spans="1:39" s="94" customFormat="1" ht="14.5" customHeight="1" thickBot="1">
      <c r="A57" s="100" t="s">
        <v>84</v>
      </c>
      <c r="B57" s="106">
        <f>'[4]Tab. 3.17'!B57*100/'[4]Tab. 3.17'!B$52</f>
        <v>5.2440792653455777</v>
      </c>
      <c r="C57" s="106">
        <f>'[4]Tab. 3.17'!C57*100/'[4]Tab. 3.17'!C$52</f>
        <v>3.4602076124567476</v>
      </c>
      <c r="D57" s="106">
        <f>'[4]Tab. 3.17'!D57*100/'[4]Tab. 3.17'!D$52</f>
        <v>1.215088864708016</v>
      </c>
      <c r="E57" s="106">
        <f>'[4]Tab. 3.17'!E57*100/'[4]Tab. 3.17'!E$52</f>
        <v>6.2022900763358777</v>
      </c>
      <c r="F57" s="106">
        <f>'[4]Tab. 3.17'!F57*100/'[4]Tab. 3.17'!F$52</f>
        <v>12.271062271062272</v>
      </c>
      <c r="G57" s="106">
        <f>'[4]Tab. 3.17'!G57*100/'[4]Tab. 3.17'!G$52</f>
        <v>17.52895752895753</v>
      </c>
      <c r="H57" s="106">
        <f>'[4]Tab. 3.17'!H57*100/'[4]Tab. 3.17'!H$52</f>
        <v>5.7701956848971401</v>
      </c>
      <c r="I57" s="106">
        <f>'[4]Tab. 3.17'!I57*100/'[4]Tab. 3.17'!I$52</f>
        <v>4</v>
      </c>
      <c r="J57" s="106">
        <f>'[4]Tab. 3.17'!J57*100/'[4]Tab. 3.17'!J$52</f>
        <v>1.0783285906844391</v>
      </c>
      <c r="K57" s="106">
        <f>'[4]Tab. 3.17'!K57*100/'[4]Tab. 3.17'!K$52</f>
        <v>7.0351758793969852</v>
      </c>
      <c r="L57" s="106">
        <f>'[4]Tab. 3.17'!L57*100/'[4]Tab. 3.17'!L$52</f>
        <v>15.395095367847411</v>
      </c>
      <c r="M57" s="106">
        <f>'[4]Tab. 3.17'!M57*100/'[4]Tab. 3.17'!M$52</f>
        <v>15.599173553719009</v>
      </c>
      <c r="N57" s="38">
        <f t="shared" si="6"/>
        <v>0.52611641955156241</v>
      </c>
      <c r="O57" s="38">
        <f t="shared" si="6"/>
        <v>0.53979238754325243</v>
      </c>
      <c r="P57" s="38">
        <f t="shared" si="6"/>
        <v>-0.13676027402357693</v>
      </c>
      <c r="Q57" s="38">
        <f t="shared" si="6"/>
        <v>0.83288580306110749</v>
      </c>
      <c r="R57" s="38">
        <f t="shared" si="6"/>
        <v>3.1240330967851389</v>
      </c>
      <c r="S57" s="38">
        <f t="shared" si="6"/>
        <v>-1.9297839752385215</v>
      </c>
    </row>
    <row r="58" spans="1:39" s="94" customFormat="1" ht="17.149999999999999" customHeight="1">
      <c r="A58" s="312" t="s">
        <v>52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39" s="94" customFormat="1" ht="14.5" customHeight="1">
      <c r="A59" s="244" t="s">
        <v>144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</row>
  </sheetData>
  <mergeCells count="36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B8:G8"/>
    <mergeCell ref="H8:M8"/>
    <mergeCell ref="N8:S8"/>
    <mergeCell ref="B9:G9"/>
    <mergeCell ref="H9:M9"/>
    <mergeCell ref="N9:S9"/>
    <mergeCell ref="B16:G16"/>
    <mergeCell ref="H16:M16"/>
    <mergeCell ref="N16:S16"/>
    <mergeCell ref="B23:G23"/>
    <mergeCell ref="H23:M23"/>
    <mergeCell ref="N23:S23"/>
    <mergeCell ref="B30:G30"/>
    <mergeCell ref="H30:M30"/>
    <mergeCell ref="N30:S30"/>
    <mergeCell ref="B37:G37"/>
    <mergeCell ref="H37:M37"/>
    <mergeCell ref="N37:S37"/>
    <mergeCell ref="A58:S58"/>
    <mergeCell ref="A59:AM59"/>
    <mergeCell ref="B44:G44"/>
    <mergeCell ref="H44:M44"/>
    <mergeCell ref="N44:S44"/>
    <mergeCell ref="B51:G51"/>
    <mergeCell ref="H51:M51"/>
    <mergeCell ref="N51:S5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workbookViewId="0"/>
  </sheetViews>
  <sheetFormatPr baseColWidth="10" defaultColWidth="10.81640625" defaultRowHeight="11.5"/>
  <cols>
    <col min="1" max="1" width="25.54296875" style="9" customWidth="1"/>
    <col min="2" max="13" width="12.54296875" style="94" customWidth="1"/>
    <col min="14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s="7" customFormat="1" ht="12.5">
      <c r="A2" s="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9" s="7" customFormat="1" ht="13">
      <c r="A3" s="22" t="s">
        <v>215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34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34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ht="14.5" customHeight="1">
      <c r="A9" s="21" t="s">
        <v>30</v>
      </c>
      <c r="B9" s="17">
        <f>SUM(C9:G9)</f>
        <v>439398</v>
      </c>
      <c r="C9" s="17">
        <f>C10+C21</f>
        <v>177502</v>
      </c>
      <c r="D9" s="17">
        <f t="shared" ref="D9:G9" si="0">D10+D21</f>
        <v>44123</v>
      </c>
      <c r="E9" s="17">
        <f t="shared" si="0"/>
        <v>32574</v>
      </c>
      <c r="F9" s="17">
        <f t="shared" si="0"/>
        <v>151410</v>
      </c>
      <c r="G9" s="17">
        <f t="shared" si="0"/>
        <v>33789</v>
      </c>
      <c r="H9" s="17">
        <f>H11+H12+H13+H14+H15+H16+H17+H18+H19+H20+H22+H23+H24+H25+H26+H27</f>
        <v>549913</v>
      </c>
      <c r="I9" s="17">
        <f t="shared" ref="I9:J9" si="1">I11+I12+I13+I14+I15+I16+I17+I18+I19+I20+I22+I23+I24+I25+I26+I27</f>
        <v>222545</v>
      </c>
      <c r="J9" s="17">
        <f t="shared" si="1"/>
        <v>60960</v>
      </c>
      <c r="K9" s="17">
        <f>K11+K12+K13+K14+K15+K16+K17+K18+K19+K20+K22+K23+K24+K25+K26+K27</f>
        <v>40377</v>
      </c>
      <c r="L9" s="17">
        <f t="shared" ref="L9:M9" si="2">L11+L12+L13+L14+L15+L16+L17+L18+L19+L20+L22+L23+L24+L25+L26+L27</f>
        <v>179293</v>
      </c>
      <c r="M9" s="17">
        <f t="shared" si="2"/>
        <v>46738</v>
      </c>
      <c r="N9" s="110">
        <f>H9-B9</f>
        <v>110515</v>
      </c>
      <c r="O9" s="110">
        <f t="shared" ref="O9:S9" si="3">I9-C9</f>
        <v>45043</v>
      </c>
      <c r="P9" s="110">
        <f t="shared" si="3"/>
        <v>16837</v>
      </c>
      <c r="Q9" s="110">
        <f t="shared" si="3"/>
        <v>7803</v>
      </c>
      <c r="R9" s="110">
        <f t="shared" si="3"/>
        <v>27883</v>
      </c>
      <c r="S9" s="110">
        <f t="shared" si="3"/>
        <v>12949</v>
      </c>
    </row>
    <row r="10" spans="1:19" ht="14.5" customHeight="1">
      <c r="A10" s="18" t="s">
        <v>19</v>
      </c>
      <c r="B10" s="19">
        <f>SUM(C10:G10)</f>
        <v>340311</v>
      </c>
      <c r="C10" s="19">
        <f>SUM(C11:C20)</f>
        <v>148277</v>
      </c>
      <c r="D10" s="19">
        <f t="shared" ref="D10:G10" si="4">SUM(D11:D20)</f>
        <v>22746</v>
      </c>
      <c r="E10" s="19">
        <f t="shared" si="4"/>
        <v>20144</v>
      </c>
      <c r="F10" s="19">
        <f t="shared" si="4"/>
        <v>117908</v>
      </c>
      <c r="G10" s="19">
        <f t="shared" si="4"/>
        <v>31236</v>
      </c>
      <c r="H10" s="19">
        <f>SUM(H11:H20)</f>
        <v>432480</v>
      </c>
      <c r="I10" s="19">
        <f t="shared" ref="I10:M10" si="5">SUM(I11:I20)</f>
        <v>188563</v>
      </c>
      <c r="J10" s="19">
        <f t="shared" si="5"/>
        <v>31913</v>
      </c>
      <c r="K10" s="19">
        <f t="shared" si="5"/>
        <v>25807</v>
      </c>
      <c r="L10" s="19">
        <f t="shared" si="5"/>
        <v>142678</v>
      </c>
      <c r="M10" s="19">
        <f t="shared" si="5"/>
        <v>43519</v>
      </c>
      <c r="N10" s="66">
        <f t="shared" ref="N10:N27" si="6">H10-B10</f>
        <v>92169</v>
      </c>
      <c r="O10" s="66">
        <f t="shared" ref="O10:O21" si="7">I10-C10</f>
        <v>40286</v>
      </c>
      <c r="P10" s="66">
        <f t="shared" ref="P10:P27" si="8">J10-D10</f>
        <v>9167</v>
      </c>
      <c r="Q10" s="66">
        <f t="shared" ref="Q10:Q27" si="9">K10-E10</f>
        <v>5663</v>
      </c>
      <c r="R10" s="66">
        <f t="shared" ref="R10:R27" si="10">L10-F10</f>
        <v>24770</v>
      </c>
      <c r="S10" s="66">
        <f t="shared" ref="S10:S27" si="11">M10-G10</f>
        <v>12283</v>
      </c>
    </row>
    <row r="11" spans="1:19" ht="14.5" customHeight="1">
      <c r="A11" s="39" t="s">
        <v>3</v>
      </c>
      <c r="B11" s="11">
        <f t="shared" ref="B11:B20" si="12">SUM(C11:G11)</f>
        <v>13921</v>
      </c>
      <c r="C11" s="11">
        <v>3653</v>
      </c>
      <c r="D11" s="11">
        <v>1555</v>
      </c>
      <c r="E11" s="11">
        <v>1149</v>
      </c>
      <c r="F11" s="11">
        <v>6399</v>
      </c>
      <c r="G11" s="11">
        <v>1165</v>
      </c>
      <c r="H11" s="11">
        <f>SUM(I11:M11)</f>
        <v>17478</v>
      </c>
      <c r="I11" s="11">
        <v>5196</v>
      </c>
      <c r="J11" s="11">
        <v>2514</v>
      </c>
      <c r="K11" s="11">
        <v>1667</v>
      </c>
      <c r="L11" s="11">
        <v>6805</v>
      </c>
      <c r="M11" s="11">
        <v>1296</v>
      </c>
      <c r="N11" s="35">
        <f t="shared" si="6"/>
        <v>3557</v>
      </c>
      <c r="O11" s="35">
        <f t="shared" si="7"/>
        <v>1543</v>
      </c>
      <c r="P11" s="35">
        <f t="shared" si="8"/>
        <v>959</v>
      </c>
      <c r="Q11" s="35">
        <f t="shared" si="9"/>
        <v>518</v>
      </c>
      <c r="R11" s="35">
        <f t="shared" si="10"/>
        <v>406</v>
      </c>
      <c r="S11" s="35">
        <f t="shared" si="11"/>
        <v>131</v>
      </c>
    </row>
    <row r="12" spans="1:19" ht="14.5" customHeight="1">
      <c r="A12" s="40" t="s">
        <v>4</v>
      </c>
      <c r="B12" s="20">
        <f t="shared" si="12"/>
        <v>11024</v>
      </c>
      <c r="C12" s="20">
        <v>3825</v>
      </c>
      <c r="D12" s="20">
        <v>1086</v>
      </c>
      <c r="E12" s="20">
        <v>530</v>
      </c>
      <c r="F12" s="20">
        <v>4412</v>
      </c>
      <c r="G12" s="20">
        <v>1171</v>
      </c>
      <c r="H12" s="20">
        <f t="shared" ref="H12:H20" si="13">SUM(I12:M12)</f>
        <v>12854</v>
      </c>
      <c r="I12" s="20">
        <v>4820</v>
      </c>
      <c r="J12" s="20">
        <v>1578</v>
      </c>
      <c r="K12" s="20">
        <v>691</v>
      </c>
      <c r="L12" s="20">
        <v>4494</v>
      </c>
      <c r="M12" s="20">
        <v>1271</v>
      </c>
      <c r="N12" s="36">
        <f t="shared" si="6"/>
        <v>1830</v>
      </c>
      <c r="O12" s="36">
        <f t="shared" si="7"/>
        <v>995</v>
      </c>
      <c r="P12" s="36">
        <f t="shared" si="8"/>
        <v>492</v>
      </c>
      <c r="Q12" s="36">
        <f t="shared" si="9"/>
        <v>161</v>
      </c>
      <c r="R12" s="36">
        <f t="shared" si="10"/>
        <v>82</v>
      </c>
      <c r="S12" s="36">
        <f t="shared" si="11"/>
        <v>100</v>
      </c>
    </row>
    <row r="13" spans="1:19" ht="14.5" customHeight="1">
      <c r="A13" s="39" t="s">
        <v>5</v>
      </c>
      <c r="B13" s="11">
        <f t="shared" si="12"/>
        <v>38868</v>
      </c>
      <c r="C13" s="11">
        <v>9404</v>
      </c>
      <c r="D13" s="11">
        <v>4488</v>
      </c>
      <c r="E13" s="11">
        <v>4844</v>
      </c>
      <c r="F13" s="11">
        <v>17374</v>
      </c>
      <c r="G13" s="11">
        <v>2758</v>
      </c>
      <c r="H13" s="11">
        <f t="shared" si="13"/>
        <v>47550</v>
      </c>
      <c r="I13" s="11">
        <v>12616</v>
      </c>
      <c r="J13" s="11">
        <v>6315</v>
      </c>
      <c r="K13" s="11">
        <v>6053</v>
      </c>
      <c r="L13" s="11">
        <v>19247</v>
      </c>
      <c r="M13" s="11">
        <v>3319</v>
      </c>
      <c r="N13" s="35">
        <f t="shared" si="6"/>
        <v>8682</v>
      </c>
      <c r="O13" s="35">
        <f t="shared" si="7"/>
        <v>3212</v>
      </c>
      <c r="P13" s="35">
        <f t="shared" si="8"/>
        <v>1827</v>
      </c>
      <c r="Q13" s="35">
        <f t="shared" si="9"/>
        <v>1209</v>
      </c>
      <c r="R13" s="35">
        <f t="shared" si="10"/>
        <v>1873</v>
      </c>
      <c r="S13" s="35">
        <f t="shared" si="11"/>
        <v>561</v>
      </c>
    </row>
    <row r="14" spans="1:19" ht="14.5" customHeight="1">
      <c r="A14" s="40" t="s">
        <v>6</v>
      </c>
      <c r="B14" s="20">
        <f t="shared" si="12"/>
        <v>4088</v>
      </c>
      <c r="C14" s="20">
        <v>1193</v>
      </c>
      <c r="D14" s="20">
        <v>626</v>
      </c>
      <c r="E14" s="20">
        <v>416</v>
      </c>
      <c r="F14" s="20">
        <v>1474</v>
      </c>
      <c r="G14" s="20">
        <v>379</v>
      </c>
      <c r="H14" s="20">
        <f t="shared" si="13"/>
        <v>4507</v>
      </c>
      <c r="I14" s="20">
        <v>1447</v>
      </c>
      <c r="J14" s="20">
        <v>854</v>
      </c>
      <c r="K14" s="20">
        <v>486</v>
      </c>
      <c r="L14" s="20">
        <v>1401</v>
      </c>
      <c r="M14" s="20">
        <v>319</v>
      </c>
      <c r="N14" s="36">
        <f t="shared" si="6"/>
        <v>419</v>
      </c>
      <c r="O14" s="36">
        <f t="shared" si="7"/>
        <v>254</v>
      </c>
      <c r="P14" s="36">
        <f t="shared" si="8"/>
        <v>228</v>
      </c>
      <c r="Q14" s="36">
        <f t="shared" si="9"/>
        <v>70</v>
      </c>
      <c r="R14" s="36">
        <f t="shared" si="10"/>
        <v>-73</v>
      </c>
      <c r="S14" s="36">
        <f t="shared" si="11"/>
        <v>-60</v>
      </c>
    </row>
    <row r="15" spans="1:19" ht="14.5" customHeight="1">
      <c r="A15" s="39" t="s">
        <v>7</v>
      </c>
      <c r="B15" s="11">
        <f t="shared" si="12"/>
        <v>85318</v>
      </c>
      <c r="C15" s="11">
        <v>47751</v>
      </c>
      <c r="D15" s="11">
        <v>3994</v>
      </c>
      <c r="E15" s="11">
        <v>3529</v>
      </c>
      <c r="F15" s="11">
        <v>24483</v>
      </c>
      <c r="G15" s="11">
        <v>5561</v>
      </c>
      <c r="H15" s="11">
        <f t="shared" si="13"/>
        <v>104113</v>
      </c>
      <c r="I15" s="11">
        <v>56940</v>
      </c>
      <c r="J15" s="11">
        <v>5248</v>
      </c>
      <c r="K15" s="11">
        <v>4330</v>
      </c>
      <c r="L15" s="11">
        <v>30604</v>
      </c>
      <c r="M15" s="11">
        <v>6991</v>
      </c>
      <c r="N15" s="35">
        <f t="shared" si="6"/>
        <v>18795</v>
      </c>
      <c r="O15" s="35">
        <f t="shared" si="7"/>
        <v>9189</v>
      </c>
      <c r="P15" s="35">
        <f t="shared" si="8"/>
        <v>1254</v>
      </c>
      <c r="Q15" s="35">
        <f t="shared" si="9"/>
        <v>801</v>
      </c>
      <c r="R15" s="35">
        <f t="shared" si="10"/>
        <v>6121</v>
      </c>
      <c r="S15" s="35">
        <f t="shared" si="11"/>
        <v>1430</v>
      </c>
    </row>
    <row r="16" spans="1:19" ht="14.5" customHeight="1">
      <c r="A16" s="40" t="s">
        <v>8</v>
      </c>
      <c r="B16" s="20">
        <f t="shared" si="12"/>
        <v>37565</v>
      </c>
      <c r="C16" s="20">
        <v>13888</v>
      </c>
      <c r="D16" s="20">
        <v>2450</v>
      </c>
      <c r="E16" s="20">
        <v>2139</v>
      </c>
      <c r="F16" s="20">
        <v>14686</v>
      </c>
      <c r="G16" s="20">
        <v>4402</v>
      </c>
      <c r="H16" s="20">
        <f t="shared" si="13"/>
        <v>45669</v>
      </c>
      <c r="I16" s="20">
        <v>17447</v>
      </c>
      <c r="J16" s="20">
        <v>3375</v>
      </c>
      <c r="K16" s="20">
        <v>2697</v>
      </c>
      <c r="L16" s="20">
        <v>17300</v>
      </c>
      <c r="M16" s="20">
        <v>4850</v>
      </c>
      <c r="N16" s="36">
        <f t="shared" si="6"/>
        <v>8104</v>
      </c>
      <c r="O16" s="36">
        <f t="shared" si="7"/>
        <v>3559</v>
      </c>
      <c r="P16" s="36">
        <f t="shared" si="8"/>
        <v>925</v>
      </c>
      <c r="Q16" s="36">
        <f t="shared" si="9"/>
        <v>558</v>
      </c>
      <c r="R16" s="36">
        <f t="shared" si="10"/>
        <v>2614</v>
      </c>
      <c r="S16" s="36">
        <f t="shared" si="11"/>
        <v>448</v>
      </c>
    </row>
    <row r="17" spans="1:19" ht="14.5" customHeight="1">
      <c r="A17" s="39" t="s">
        <v>9</v>
      </c>
      <c r="B17" s="11">
        <f t="shared" si="12"/>
        <v>23630</v>
      </c>
      <c r="C17" s="11">
        <v>11149</v>
      </c>
      <c r="D17" s="11">
        <v>587</v>
      </c>
      <c r="E17" s="11">
        <v>737</v>
      </c>
      <c r="F17" s="11">
        <v>10107</v>
      </c>
      <c r="G17" s="11">
        <v>1050</v>
      </c>
      <c r="H17" s="11">
        <f t="shared" si="13"/>
        <v>28831</v>
      </c>
      <c r="I17" s="11">
        <v>13594</v>
      </c>
      <c r="J17" s="11">
        <v>805</v>
      </c>
      <c r="K17" s="11">
        <v>1053</v>
      </c>
      <c r="L17" s="11">
        <v>12082</v>
      </c>
      <c r="M17" s="11">
        <v>1297</v>
      </c>
      <c r="N17" s="35">
        <f t="shared" si="6"/>
        <v>5201</v>
      </c>
      <c r="O17" s="35">
        <f t="shared" si="7"/>
        <v>2445</v>
      </c>
      <c r="P17" s="35">
        <f t="shared" si="8"/>
        <v>218</v>
      </c>
      <c r="Q17" s="35">
        <f t="shared" si="9"/>
        <v>316</v>
      </c>
      <c r="R17" s="35">
        <f t="shared" si="10"/>
        <v>1975</v>
      </c>
      <c r="S17" s="35">
        <f t="shared" si="11"/>
        <v>247</v>
      </c>
    </row>
    <row r="18" spans="1:19" ht="14.5" customHeight="1">
      <c r="A18" s="40" t="s">
        <v>10</v>
      </c>
      <c r="B18" s="20">
        <f t="shared" si="12"/>
        <v>58272</v>
      </c>
      <c r="C18" s="20">
        <v>27897</v>
      </c>
      <c r="D18" s="20">
        <v>2455</v>
      </c>
      <c r="E18" s="20">
        <v>2349</v>
      </c>
      <c r="F18" s="20">
        <v>17357</v>
      </c>
      <c r="G18" s="20">
        <v>8214</v>
      </c>
      <c r="H18" s="20">
        <f t="shared" si="13"/>
        <v>81411</v>
      </c>
      <c r="I18" s="20">
        <v>38884</v>
      </c>
      <c r="J18" s="20">
        <v>3337</v>
      </c>
      <c r="K18" s="20">
        <v>3198</v>
      </c>
      <c r="L18" s="20">
        <v>22773</v>
      </c>
      <c r="M18" s="20">
        <v>13219</v>
      </c>
      <c r="N18" s="36">
        <f t="shared" si="6"/>
        <v>23139</v>
      </c>
      <c r="O18" s="36">
        <f t="shared" si="7"/>
        <v>10987</v>
      </c>
      <c r="P18" s="36">
        <f t="shared" si="8"/>
        <v>882</v>
      </c>
      <c r="Q18" s="36">
        <f t="shared" si="9"/>
        <v>849</v>
      </c>
      <c r="R18" s="36">
        <f t="shared" si="10"/>
        <v>5416</v>
      </c>
      <c r="S18" s="36">
        <f t="shared" si="11"/>
        <v>5005</v>
      </c>
    </row>
    <row r="19" spans="1:19" ht="14.5" customHeight="1">
      <c r="A19" s="39" t="s">
        <v>11</v>
      </c>
      <c r="B19" s="11">
        <f t="shared" si="12"/>
        <v>62878</v>
      </c>
      <c r="C19" s="11">
        <v>27347</v>
      </c>
      <c r="D19" s="11">
        <v>5292</v>
      </c>
      <c r="E19" s="11">
        <v>4205</v>
      </c>
      <c r="F19" s="11">
        <v>19654</v>
      </c>
      <c r="G19" s="11">
        <v>6380</v>
      </c>
      <c r="H19" s="11">
        <f t="shared" si="13"/>
        <v>83949</v>
      </c>
      <c r="I19" s="11">
        <v>34687</v>
      </c>
      <c r="J19" s="11">
        <v>7620</v>
      </c>
      <c r="K19" s="11">
        <v>5316</v>
      </c>
      <c r="L19" s="11">
        <v>25760</v>
      </c>
      <c r="M19" s="11">
        <v>10566</v>
      </c>
      <c r="N19" s="35">
        <f t="shared" si="6"/>
        <v>21071</v>
      </c>
      <c r="O19" s="35">
        <f t="shared" si="7"/>
        <v>7340</v>
      </c>
      <c r="P19" s="35">
        <f t="shared" si="8"/>
        <v>2328</v>
      </c>
      <c r="Q19" s="35">
        <f t="shared" si="9"/>
        <v>1111</v>
      </c>
      <c r="R19" s="35">
        <f t="shared" si="10"/>
        <v>6106</v>
      </c>
      <c r="S19" s="35">
        <f t="shared" si="11"/>
        <v>4186</v>
      </c>
    </row>
    <row r="20" spans="1:19" ht="14.5" customHeight="1">
      <c r="A20" s="40" t="s">
        <v>12</v>
      </c>
      <c r="B20" s="20">
        <f t="shared" si="12"/>
        <v>4747</v>
      </c>
      <c r="C20" s="20">
        <v>2170</v>
      </c>
      <c r="D20" s="20">
        <v>213</v>
      </c>
      <c r="E20" s="20">
        <v>246</v>
      </c>
      <c r="F20" s="20">
        <v>1962</v>
      </c>
      <c r="G20" s="20">
        <v>156</v>
      </c>
      <c r="H20" s="20">
        <f t="shared" si="13"/>
        <v>6118</v>
      </c>
      <c r="I20" s="20">
        <v>2932</v>
      </c>
      <c r="J20" s="20">
        <v>267</v>
      </c>
      <c r="K20" s="20">
        <v>316</v>
      </c>
      <c r="L20" s="20">
        <v>2212</v>
      </c>
      <c r="M20" s="20">
        <v>391</v>
      </c>
      <c r="N20" s="36">
        <f t="shared" si="6"/>
        <v>1371</v>
      </c>
      <c r="O20" s="36">
        <f t="shared" si="7"/>
        <v>762</v>
      </c>
      <c r="P20" s="36">
        <f t="shared" si="8"/>
        <v>54</v>
      </c>
      <c r="Q20" s="36">
        <f t="shared" si="9"/>
        <v>70</v>
      </c>
      <c r="R20" s="36">
        <f t="shared" si="10"/>
        <v>250</v>
      </c>
      <c r="S20" s="36">
        <f t="shared" si="11"/>
        <v>235</v>
      </c>
    </row>
    <row r="21" spans="1:19" ht="14.5" customHeight="1">
      <c r="A21" s="16" t="s">
        <v>41</v>
      </c>
      <c r="B21" s="11">
        <f>SUM(C21:G21)</f>
        <v>99087</v>
      </c>
      <c r="C21" s="11">
        <f t="shared" ref="C21:F21" si="14">SUM(C22:C27)</f>
        <v>29225</v>
      </c>
      <c r="D21" s="11">
        <f t="shared" si="14"/>
        <v>21377</v>
      </c>
      <c r="E21" s="11">
        <f t="shared" si="14"/>
        <v>12430</v>
      </c>
      <c r="F21" s="11">
        <f t="shared" si="14"/>
        <v>33502</v>
      </c>
      <c r="G21" s="11">
        <f>SUM(G22:G27)</f>
        <v>2553</v>
      </c>
      <c r="H21" s="11">
        <f>SUM(H22:H27)</f>
        <v>117433</v>
      </c>
      <c r="I21" s="11">
        <f t="shared" ref="I21:M21" si="15">SUM(I22:I27)</f>
        <v>33982</v>
      </c>
      <c r="J21" s="11">
        <f t="shared" si="15"/>
        <v>29047</v>
      </c>
      <c r="K21" s="11">
        <f t="shared" si="15"/>
        <v>14570</v>
      </c>
      <c r="L21" s="11">
        <f t="shared" si="15"/>
        <v>36615</v>
      </c>
      <c r="M21" s="11">
        <f t="shared" si="15"/>
        <v>3219</v>
      </c>
      <c r="N21" s="35">
        <f t="shared" si="6"/>
        <v>18346</v>
      </c>
      <c r="O21" s="35">
        <f t="shared" si="7"/>
        <v>4757</v>
      </c>
      <c r="P21" s="35">
        <f t="shared" si="8"/>
        <v>7670</v>
      </c>
      <c r="Q21" s="35">
        <f t="shared" si="9"/>
        <v>2140</v>
      </c>
      <c r="R21" s="35">
        <f t="shared" si="10"/>
        <v>3113</v>
      </c>
      <c r="S21" s="35">
        <f t="shared" si="11"/>
        <v>666</v>
      </c>
    </row>
    <row r="22" spans="1:19" ht="14.5" customHeight="1">
      <c r="A22" s="40" t="s">
        <v>13</v>
      </c>
      <c r="B22" s="20">
        <f>SUM(C22:G22)</f>
        <v>20445</v>
      </c>
      <c r="C22" s="20">
        <v>10324</v>
      </c>
      <c r="D22" s="20">
        <v>2725</v>
      </c>
      <c r="E22" s="20">
        <v>817</v>
      </c>
      <c r="F22" s="20">
        <v>5951</v>
      </c>
      <c r="G22" s="20">
        <v>628</v>
      </c>
      <c r="H22" s="20">
        <f t="shared" ref="H22:H27" si="16">SUM(I22:M22)</f>
        <v>26285</v>
      </c>
      <c r="I22" s="20">
        <v>12646</v>
      </c>
      <c r="J22" s="20">
        <v>3612</v>
      </c>
      <c r="K22" s="20">
        <v>1085</v>
      </c>
      <c r="L22" s="20">
        <v>8156</v>
      </c>
      <c r="M22" s="20">
        <v>786</v>
      </c>
      <c r="N22" s="36">
        <f t="shared" si="6"/>
        <v>5840</v>
      </c>
      <c r="O22" s="36">
        <f t="shared" ref="O22:O27" si="17">I22-G22</f>
        <v>12018</v>
      </c>
      <c r="P22" s="36">
        <f t="shared" si="8"/>
        <v>887</v>
      </c>
      <c r="Q22" s="36">
        <f t="shared" si="9"/>
        <v>268</v>
      </c>
      <c r="R22" s="36">
        <f t="shared" si="10"/>
        <v>2205</v>
      </c>
      <c r="S22" s="36">
        <f t="shared" si="11"/>
        <v>158</v>
      </c>
    </row>
    <row r="23" spans="1:19" ht="14.5" customHeight="1">
      <c r="A23" s="39" t="s">
        <v>14</v>
      </c>
      <c r="B23" s="11">
        <f>SUM(C23:G23)</f>
        <v>15703</v>
      </c>
      <c r="C23" s="11">
        <v>3305</v>
      </c>
      <c r="D23" s="11">
        <v>3404</v>
      </c>
      <c r="E23" s="11">
        <v>3511</v>
      </c>
      <c r="F23" s="11">
        <v>5032</v>
      </c>
      <c r="G23" s="11">
        <v>451</v>
      </c>
      <c r="H23" s="11">
        <f t="shared" si="16"/>
        <v>18234</v>
      </c>
      <c r="I23" s="11">
        <v>3167</v>
      </c>
      <c r="J23" s="11">
        <v>4455</v>
      </c>
      <c r="K23" s="11">
        <v>3997</v>
      </c>
      <c r="L23" s="11">
        <v>6023</v>
      </c>
      <c r="M23" s="11">
        <v>592</v>
      </c>
      <c r="N23" s="35">
        <f t="shared" si="6"/>
        <v>2531</v>
      </c>
      <c r="O23" s="35">
        <f t="shared" si="17"/>
        <v>2716</v>
      </c>
      <c r="P23" s="35">
        <f t="shared" si="8"/>
        <v>1051</v>
      </c>
      <c r="Q23" s="35">
        <f t="shared" si="9"/>
        <v>486</v>
      </c>
      <c r="R23" s="35">
        <f t="shared" si="10"/>
        <v>991</v>
      </c>
      <c r="S23" s="35">
        <f t="shared" si="11"/>
        <v>141</v>
      </c>
    </row>
    <row r="24" spans="1:19" ht="14.5" customHeight="1">
      <c r="A24" s="40" t="s">
        <v>15</v>
      </c>
      <c r="B24" s="20">
        <f t="shared" ref="B24:B27" si="18">SUM(C24:G24)</f>
        <v>9642</v>
      </c>
      <c r="C24" s="20">
        <v>2625</v>
      </c>
      <c r="D24" s="20">
        <v>2395</v>
      </c>
      <c r="E24" s="20">
        <v>672</v>
      </c>
      <c r="F24" s="20">
        <v>3604</v>
      </c>
      <c r="G24" s="20">
        <v>346</v>
      </c>
      <c r="H24" s="20">
        <f t="shared" si="16"/>
        <v>11284</v>
      </c>
      <c r="I24" s="20">
        <v>3400</v>
      </c>
      <c r="J24" s="20">
        <v>3355</v>
      </c>
      <c r="K24" s="20">
        <v>593</v>
      </c>
      <c r="L24" s="20">
        <v>3549</v>
      </c>
      <c r="M24" s="20">
        <v>387</v>
      </c>
      <c r="N24" s="36">
        <f t="shared" si="6"/>
        <v>1642</v>
      </c>
      <c r="O24" s="36">
        <f t="shared" si="17"/>
        <v>3054</v>
      </c>
      <c r="P24" s="36">
        <f t="shared" si="8"/>
        <v>960</v>
      </c>
      <c r="Q24" s="36">
        <f t="shared" si="9"/>
        <v>-79</v>
      </c>
      <c r="R24" s="36">
        <f t="shared" si="10"/>
        <v>-55</v>
      </c>
      <c r="S24" s="36">
        <f t="shared" si="11"/>
        <v>41</v>
      </c>
    </row>
    <row r="25" spans="1:19" ht="14.5" customHeight="1">
      <c r="A25" s="39" t="s">
        <v>16</v>
      </c>
      <c r="B25" s="11">
        <f t="shared" si="18"/>
        <v>26527</v>
      </c>
      <c r="C25" s="11">
        <v>5934</v>
      </c>
      <c r="D25" s="11">
        <v>6524</v>
      </c>
      <c r="E25" s="11">
        <v>4330</v>
      </c>
      <c r="F25" s="11">
        <v>9179</v>
      </c>
      <c r="G25" s="11">
        <v>560</v>
      </c>
      <c r="H25" s="11">
        <f t="shared" si="16"/>
        <v>30723</v>
      </c>
      <c r="I25" s="11">
        <v>6098</v>
      </c>
      <c r="J25" s="11">
        <v>8850</v>
      </c>
      <c r="K25" s="11">
        <v>5362</v>
      </c>
      <c r="L25" s="11">
        <v>9770</v>
      </c>
      <c r="M25" s="11">
        <v>643</v>
      </c>
      <c r="N25" s="35">
        <f t="shared" si="6"/>
        <v>4196</v>
      </c>
      <c r="O25" s="35">
        <f t="shared" si="17"/>
        <v>5538</v>
      </c>
      <c r="P25" s="35">
        <f t="shared" si="8"/>
        <v>2326</v>
      </c>
      <c r="Q25" s="35">
        <f t="shared" si="9"/>
        <v>1032</v>
      </c>
      <c r="R25" s="35">
        <f t="shared" si="10"/>
        <v>591</v>
      </c>
      <c r="S25" s="35">
        <f t="shared" si="11"/>
        <v>83</v>
      </c>
    </row>
    <row r="26" spans="1:19" ht="14.5" customHeight="1">
      <c r="A26" s="40" t="s">
        <v>17</v>
      </c>
      <c r="B26" s="20">
        <f t="shared" si="18"/>
        <v>14221</v>
      </c>
      <c r="C26" s="20">
        <v>2140</v>
      </c>
      <c r="D26" s="20">
        <v>2507</v>
      </c>
      <c r="E26" s="20">
        <v>1800</v>
      </c>
      <c r="F26" s="20">
        <v>7399</v>
      </c>
      <c r="G26" s="20">
        <v>375</v>
      </c>
      <c r="H26" s="20">
        <f t="shared" si="16"/>
        <v>16597</v>
      </c>
      <c r="I26" s="20">
        <v>3310</v>
      </c>
      <c r="J26" s="20">
        <v>4072</v>
      </c>
      <c r="K26" s="20">
        <v>2051</v>
      </c>
      <c r="L26" s="20">
        <v>6596</v>
      </c>
      <c r="M26" s="20">
        <v>568</v>
      </c>
      <c r="N26" s="36">
        <f t="shared" si="6"/>
        <v>2376</v>
      </c>
      <c r="O26" s="36">
        <f t="shared" si="17"/>
        <v>2935</v>
      </c>
      <c r="P26" s="36">
        <f t="shared" si="8"/>
        <v>1565</v>
      </c>
      <c r="Q26" s="36">
        <f t="shared" si="9"/>
        <v>251</v>
      </c>
      <c r="R26" s="36">
        <f t="shared" si="10"/>
        <v>-803</v>
      </c>
      <c r="S26" s="36">
        <f t="shared" si="11"/>
        <v>193</v>
      </c>
    </row>
    <row r="27" spans="1:19" ht="14.5" customHeight="1">
      <c r="A27" s="39" t="s">
        <v>18</v>
      </c>
      <c r="B27" s="11">
        <f t="shared" si="18"/>
        <v>12549</v>
      </c>
      <c r="C27" s="11">
        <v>4897</v>
      </c>
      <c r="D27" s="11">
        <v>3822</v>
      </c>
      <c r="E27" s="11">
        <v>1300</v>
      </c>
      <c r="F27" s="11">
        <v>2337</v>
      </c>
      <c r="G27" s="11">
        <v>193</v>
      </c>
      <c r="H27" s="11">
        <f t="shared" si="16"/>
        <v>14310</v>
      </c>
      <c r="I27" s="11">
        <v>5361</v>
      </c>
      <c r="J27" s="11">
        <v>4703</v>
      </c>
      <c r="K27" s="11">
        <v>1482</v>
      </c>
      <c r="L27" s="11">
        <v>2521</v>
      </c>
      <c r="M27" s="11">
        <v>243</v>
      </c>
      <c r="N27" s="35">
        <f t="shared" si="6"/>
        <v>1761</v>
      </c>
      <c r="O27" s="35">
        <f t="shared" si="17"/>
        <v>5168</v>
      </c>
      <c r="P27" s="35">
        <f t="shared" si="8"/>
        <v>881</v>
      </c>
      <c r="Q27" s="35">
        <f t="shared" si="9"/>
        <v>182</v>
      </c>
      <c r="R27" s="35">
        <f t="shared" si="10"/>
        <v>184</v>
      </c>
      <c r="S27" s="35">
        <f t="shared" si="11"/>
        <v>50</v>
      </c>
    </row>
    <row r="28" spans="1:19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ht="14.5" customHeight="1">
      <c r="A29" s="21" t="s">
        <v>30</v>
      </c>
      <c r="B29" s="164">
        <f>B9*100/$B9</f>
        <v>100</v>
      </c>
      <c r="C29" s="56">
        <f t="shared" ref="C29:G29" si="19">C9*100/$B9</f>
        <v>40.39663357593799</v>
      </c>
      <c r="D29" s="56">
        <f t="shared" si="19"/>
        <v>10.041693407798853</v>
      </c>
      <c r="E29" s="56">
        <f t="shared" si="19"/>
        <v>7.4133245941037513</v>
      </c>
      <c r="F29" s="56">
        <f t="shared" si="19"/>
        <v>34.458509142053444</v>
      </c>
      <c r="G29" s="56">
        <f t="shared" si="19"/>
        <v>7.6898392801059634</v>
      </c>
      <c r="H29" s="164">
        <f>H9*100/$H9</f>
        <v>100</v>
      </c>
      <c r="I29" s="56">
        <f t="shared" ref="I29:M29" si="20">I9*100/$H9</f>
        <v>40.469128753093671</v>
      </c>
      <c r="J29" s="56">
        <f t="shared" si="20"/>
        <v>11.085389870761375</v>
      </c>
      <c r="K29" s="56">
        <f t="shared" si="20"/>
        <v>7.3424341668591211</v>
      </c>
      <c r="L29" s="56">
        <f t="shared" si="20"/>
        <v>32.603884614475383</v>
      </c>
      <c r="M29" s="56">
        <f t="shared" si="20"/>
        <v>8.4991625948104517</v>
      </c>
      <c r="N29" s="37" t="s">
        <v>140</v>
      </c>
      <c r="O29" s="37">
        <f t="shared" ref="O29:O47" si="21">I29-C29</f>
        <v>7.2495177155680324E-2</v>
      </c>
      <c r="P29" s="37">
        <f t="shared" ref="P29:P47" si="22">J29-D29</f>
        <v>1.0436964629625223</v>
      </c>
      <c r="Q29" s="37">
        <f t="shared" ref="Q29:Q47" si="23">K29-E29</f>
        <v>-7.0890427244630239E-2</v>
      </c>
      <c r="R29" s="37">
        <f t="shared" ref="R29:R47" si="24">L29-F29</f>
        <v>-1.8546245275780606</v>
      </c>
      <c r="S29" s="37">
        <f t="shared" ref="S29:S47" si="25">M29-G29</f>
        <v>0.80932331470448826</v>
      </c>
    </row>
    <row r="30" spans="1:19" ht="14.5" customHeight="1">
      <c r="A30" s="18" t="s">
        <v>19</v>
      </c>
      <c r="B30" s="163">
        <f t="shared" ref="B30:G30" si="26">B10*100/$B10</f>
        <v>100</v>
      </c>
      <c r="C30" s="57">
        <f t="shared" si="26"/>
        <v>43.571027677624294</v>
      </c>
      <c r="D30" s="57">
        <f t="shared" si="26"/>
        <v>6.683886209966766</v>
      </c>
      <c r="E30" s="57">
        <f t="shared" si="26"/>
        <v>5.9192914716244847</v>
      </c>
      <c r="F30" s="57">
        <f t="shared" si="26"/>
        <v>34.647131594335768</v>
      </c>
      <c r="G30" s="57">
        <f t="shared" si="26"/>
        <v>9.1786630464486905</v>
      </c>
      <c r="H30" s="163">
        <f t="shared" ref="H30:M30" si="27">H10*100/$H10</f>
        <v>100</v>
      </c>
      <c r="I30" s="57">
        <f t="shared" si="27"/>
        <v>43.600397706252309</v>
      </c>
      <c r="J30" s="57">
        <f t="shared" si="27"/>
        <v>7.3790695523492413</v>
      </c>
      <c r="K30" s="57">
        <f t="shared" si="27"/>
        <v>5.9672123566407693</v>
      </c>
      <c r="L30" s="57">
        <f t="shared" si="27"/>
        <v>32.990658527561969</v>
      </c>
      <c r="M30" s="57">
        <f t="shared" si="27"/>
        <v>10.062661857195708</v>
      </c>
      <c r="N30" s="38" t="s">
        <v>140</v>
      </c>
      <c r="O30" s="38">
        <f t="shared" si="21"/>
        <v>2.9370028628015632E-2</v>
      </c>
      <c r="P30" s="38">
        <f t="shared" si="22"/>
        <v>0.69518334238247537</v>
      </c>
      <c r="Q30" s="38">
        <f t="shared" si="23"/>
        <v>4.7920885016284664E-2</v>
      </c>
      <c r="R30" s="38">
        <f t="shared" si="24"/>
        <v>-1.656473066773799</v>
      </c>
      <c r="S30" s="38">
        <f t="shared" si="25"/>
        <v>0.88399881074701803</v>
      </c>
    </row>
    <row r="31" spans="1:19" ht="14.5" customHeight="1">
      <c r="A31" s="39" t="s">
        <v>3</v>
      </c>
      <c r="B31" s="164">
        <f t="shared" ref="B31:G31" si="28">B11*100/$B11</f>
        <v>100</v>
      </c>
      <c r="C31" s="56">
        <f t="shared" si="28"/>
        <v>26.240930967602903</v>
      </c>
      <c r="D31" s="56">
        <f t="shared" si="28"/>
        <v>11.170174556425545</v>
      </c>
      <c r="E31" s="56">
        <f t="shared" si="28"/>
        <v>8.2537174053588096</v>
      </c>
      <c r="F31" s="56">
        <f t="shared" si="28"/>
        <v>45.966525393290709</v>
      </c>
      <c r="G31" s="56">
        <f t="shared" si="28"/>
        <v>8.3686516773220312</v>
      </c>
      <c r="H31" s="164">
        <f t="shared" ref="H31:M31" si="29">H11*100/$H11</f>
        <v>100</v>
      </c>
      <c r="I31" s="56">
        <f t="shared" si="29"/>
        <v>29.728801922416753</v>
      </c>
      <c r="J31" s="56">
        <f t="shared" si="29"/>
        <v>14.383796773086166</v>
      </c>
      <c r="K31" s="56">
        <f t="shared" si="29"/>
        <v>9.5377045428538736</v>
      </c>
      <c r="L31" s="56">
        <f t="shared" si="29"/>
        <v>38.934660716329098</v>
      </c>
      <c r="M31" s="56">
        <f t="shared" si="29"/>
        <v>7.4150360453141095</v>
      </c>
      <c r="N31" s="37" t="s">
        <v>140</v>
      </c>
      <c r="O31" s="37">
        <f t="shared" si="21"/>
        <v>3.4878709548138502</v>
      </c>
      <c r="P31" s="37">
        <f t="shared" si="22"/>
        <v>3.213622216660621</v>
      </c>
      <c r="Q31" s="37">
        <f t="shared" si="23"/>
        <v>1.283987137495064</v>
      </c>
      <c r="R31" s="37">
        <f t="shared" si="24"/>
        <v>-7.0318646769616109</v>
      </c>
      <c r="S31" s="37">
        <f t="shared" si="25"/>
        <v>-0.95361563200792165</v>
      </c>
    </row>
    <row r="32" spans="1:19" ht="14.5" customHeight="1">
      <c r="A32" s="40" t="s">
        <v>4</v>
      </c>
      <c r="B32" s="163">
        <f t="shared" ref="B32:G32" si="30">B12*100/$B12</f>
        <v>100</v>
      </c>
      <c r="C32" s="57">
        <f t="shared" si="30"/>
        <v>34.69702467343977</v>
      </c>
      <c r="D32" s="57">
        <f t="shared" si="30"/>
        <v>9.8512336719883891</v>
      </c>
      <c r="E32" s="57">
        <f t="shared" si="30"/>
        <v>4.8076923076923075</v>
      </c>
      <c r="F32" s="57">
        <f t="shared" si="30"/>
        <v>40.021770682148038</v>
      </c>
      <c r="G32" s="57">
        <f t="shared" si="30"/>
        <v>10.622278664731494</v>
      </c>
      <c r="H32" s="163">
        <f t="shared" ref="H32:M32" si="31">H12*100/$H12</f>
        <v>100</v>
      </c>
      <c r="I32" s="57">
        <f t="shared" si="31"/>
        <v>37.498055080130698</v>
      </c>
      <c r="J32" s="57">
        <f t="shared" si="31"/>
        <v>12.276334215030341</v>
      </c>
      <c r="K32" s="57">
        <f t="shared" si="31"/>
        <v>5.3757585187490271</v>
      </c>
      <c r="L32" s="57">
        <f t="shared" si="31"/>
        <v>34.961879570561692</v>
      </c>
      <c r="M32" s="57">
        <f t="shared" si="31"/>
        <v>9.8879726155282395</v>
      </c>
      <c r="N32" s="38" t="s">
        <v>140</v>
      </c>
      <c r="O32" s="38">
        <f t="shared" si="21"/>
        <v>2.8010304066909271</v>
      </c>
      <c r="P32" s="38">
        <f t="shared" si="22"/>
        <v>2.4251005430419514</v>
      </c>
      <c r="Q32" s="38">
        <f t="shared" si="23"/>
        <v>0.56806621105671962</v>
      </c>
      <c r="R32" s="38">
        <f t="shared" si="24"/>
        <v>-5.0598911115863459</v>
      </c>
      <c r="S32" s="38">
        <f t="shared" si="25"/>
        <v>-0.73430604920325493</v>
      </c>
    </row>
    <row r="33" spans="1:51" ht="14.5" customHeight="1">
      <c r="A33" s="39" t="s">
        <v>5</v>
      </c>
      <c r="B33" s="164">
        <f t="shared" ref="B33:G33" si="32">B13*100/$B13</f>
        <v>100</v>
      </c>
      <c r="C33" s="56">
        <f t="shared" si="32"/>
        <v>24.194710301533394</v>
      </c>
      <c r="D33" s="56">
        <f t="shared" si="32"/>
        <v>11.546773695585058</v>
      </c>
      <c r="E33" s="56">
        <f t="shared" si="32"/>
        <v>12.462694247195637</v>
      </c>
      <c r="F33" s="56">
        <f t="shared" si="32"/>
        <v>44.700010291242151</v>
      </c>
      <c r="G33" s="56">
        <f t="shared" si="32"/>
        <v>7.0958114644437584</v>
      </c>
      <c r="H33" s="164">
        <f t="shared" ref="H33:M33" si="33">H13*100/$H13</f>
        <v>100</v>
      </c>
      <c r="I33" s="56">
        <f t="shared" si="33"/>
        <v>26.532071503680335</v>
      </c>
      <c r="J33" s="56">
        <f t="shared" si="33"/>
        <v>13.280757097791797</v>
      </c>
      <c r="K33" s="56">
        <f t="shared" si="33"/>
        <v>12.72975814931651</v>
      </c>
      <c r="L33" s="56">
        <f t="shared" si="33"/>
        <v>40.477392218717142</v>
      </c>
      <c r="M33" s="56">
        <f t="shared" si="33"/>
        <v>6.9800210304942167</v>
      </c>
      <c r="N33" s="37" t="s">
        <v>140</v>
      </c>
      <c r="O33" s="37">
        <f t="shared" si="21"/>
        <v>2.3373612021469405</v>
      </c>
      <c r="P33" s="37">
        <f t="shared" si="22"/>
        <v>1.7339834022067393</v>
      </c>
      <c r="Q33" s="37">
        <f t="shared" si="23"/>
        <v>0.2670639021208725</v>
      </c>
      <c r="R33" s="37">
        <f t="shared" si="24"/>
        <v>-4.2226180725250089</v>
      </c>
      <c r="S33" s="37">
        <f t="shared" si="25"/>
        <v>-0.11579043394954169</v>
      </c>
    </row>
    <row r="34" spans="1:51" ht="14.5" customHeight="1">
      <c r="A34" s="40" t="s">
        <v>6</v>
      </c>
      <c r="B34" s="163">
        <f t="shared" ref="B34:G34" si="34">B14*100/$B14</f>
        <v>100</v>
      </c>
      <c r="C34" s="57">
        <f t="shared" si="34"/>
        <v>29.182974559686887</v>
      </c>
      <c r="D34" s="57">
        <f t="shared" si="34"/>
        <v>15.313111545988258</v>
      </c>
      <c r="E34" s="57">
        <f t="shared" si="34"/>
        <v>10.176125244618396</v>
      </c>
      <c r="F34" s="57">
        <f t="shared" si="34"/>
        <v>36.05675146771037</v>
      </c>
      <c r="G34" s="57">
        <f t="shared" si="34"/>
        <v>9.2710371819960855</v>
      </c>
      <c r="H34" s="163">
        <f t="shared" ref="H34:M34" si="35">H14*100/$H14</f>
        <v>100</v>
      </c>
      <c r="I34" s="57">
        <f t="shared" si="35"/>
        <v>32.105613490126473</v>
      </c>
      <c r="J34" s="57">
        <f t="shared" si="35"/>
        <v>18.948302640337253</v>
      </c>
      <c r="K34" s="57">
        <f t="shared" si="35"/>
        <v>10.78322609274462</v>
      </c>
      <c r="L34" s="57">
        <f t="shared" si="35"/>
        <v>31.08497892167739</v>
      </c>
      <c r="M34" s="57">
        <f t="shared" si="35"/>
        <v>7.0778788551142666</v>
      </c>
      <c r="N34" s="38" t="s">
        <v>140</v>
      </c>
      <c r="O34" s="38">
        <f t="shared" si="21"/>
        <v>2.9226389304395859</v>
      </c>
      <c r="P34" s="38">
        <f t="shared" si="22"/>
        <v>3.6351910943489951</v>
      </c>
      <c r="Q34" s="38">
        <f t="shared" si="23"/>
        <v>0.60710084812622434</v>
      </c>
      <c r="R34" s="38">
        <f t="shared" si="24"/>
        <v>-4.9717725460329802</v>
      </c>
      <c r="S34" s="38">
        <f t="shared" si="25"/>
        <v>-2.1931583268818189</v>
      </c>
    </row>
    <row r="35" spans="1:51" ht="14.5" customHeight="1">
      <c r="A35" s="39" t="s">
        <v>7</v>
      </c>
      <c r="B35" s="164">
        <f t="shared" ref="B35:G35" si="36">B15*100/$B15</f>
        <v>100</v>
      </c>
      <c r="C35" s="56">
        <f t="shared" si="36"/>
        <v>55.968259921704679</v>
      </c>
      <c r="D35" s="56">
        <f t="shared" si="36"/>
        <v>4.6813099228767667</v>
      </c>
      <c r="E35" s="56">
        <f t="shared" si="36"/>
        <v>4.1362901146299729</v>
      </c>
      <c r="F35" s="56">
        <f t="shared" si="36"/>
        <v>28.696171968400574</v>
      </c>
      <c r="G35" s="56">
        <f t="shared" si="36"/>
        <v>6.5179680723880074</v>
      </c>
      <c r="H35" s="164">
        <f t="shared" ref="H35:M35" si="37">H15*100/$H15</f>
        <v>100</v>
      </c>
      <c r="I35" s="56">
        <f t="shared" si="37"/>
        <v>54.690576585056618</v>
      </c>
      <c r="J35" s="56">
        <f t="shared" si="37"/>
        <v>5.0406769567681273</v>
      </c>
      <c r="K35" s="56">
        <f t="shared" si="37"/>
        <v>4.1589426872724831</v>
      </c>
      <c r="L35" s="56">
        <f t="shared" si="37"/>
        <v>29.394984295909254</v>
      </c>
      <c r="M35" s="56">
        <f t="shared" si="37"/>
        <v>6.7148194749935168</v>
      </c>
      <c r="N35" s="37" t="s">
        <v>140</v>
      </c>
      <c r="O35" s="37">
        <f t="shared" si="21"/>
        <v>-1.2776833366480602</v>
      </c>
      <c r="P35" s="37">
        <f t="shared" si="22"/>
        <v>0.3593670338913606</v>
      </c>
      <c r="Q35" s="37">
        <f t="shared" si="23"/>
        <v>2.2652572642510194E-2</v>
      </c>
      <c r="R35" s="37">
        <f t="shared" si="24"/>
        <v>0.69881232750867994</v>
      </c>
      <c r="S35" s="37">
        <f t="shared" si="25"/>
        <v>0.19685140260550948</v>
      </c>
    </row>
    <row r="36" spans="1:51" ht="14.5" customHeight="1">
      <c r="A36" s="40" t="s">
        <v>8</v>
      </c>
      <c r="B36" s="163">
        <f t="shared" ref="B36:G36" si="38">B16*100/$B16</f>
        <v>100</v>
      </c>
      <c r="C36" s="57">
        <f t="shared" si="38"/>
        <v>36.970584320511115</v>
      </c>
      <c r="D36" s="57">
        <f t="shared" si="38"/>
        <v>6.522028483961134</v>
      </c>
      <c r="E36" s="57">
        <f t="shared" si="38"/>
        <v>5.6941301743644352</v>
      </c>
      <c r="F36" s="57">
        <f t="shared" si="38"/>
        <v>39.094902169572741</v>
      </c>
      <c r="G36" s="57">
        <f t="shared" si="38"/>
        <v>11.718354851590576</v>
      </c>
      <c r="H36" s="163">
        <f t="shared" ref="H36:M36" si="39">H16*100/$H16</f>
        <v>100</v>
      </c>
      <c r="I36" s="57">
        <f t="shared" si="39"/>
        <v>38.203157502901313</v>
      </c>
      <c r="J36" s="57">
        <f t="shared" si="39"/>
        <v>7.3901333508506868</v>
      </c>
      <c r="K36" s="57">
        <f t="shared" si="39"/>
        <v>5.9055376732575704</v>
      </c>
      <c r="L36" s="57">
        <f t="shared" si="39"/>
        <v>37.88127613917537</v>
      </c>
      <c r="M36" s="57">
        <f t="shared" si="39"/>
        <v>10.619895333815061</v>
      </c>
      <c r="N36" s="38" t="s">
        <v>140</v>
      </c>
      <c r="O36" s="38">
        <f t="shared" si="21"/>
        <v>1.2325731823901975</v>
      </c>
      <c r="P36" s="38">
        <f t="shared" si="22"/>
        <v>0.8681048668895528</v>
      </c>
      <c r="Q36" s="38">
        <f t="shared" si="23"/>
        <v>0.21140749889313515</v>
      </c>
      <c r="R36" s="38">
        <f t="shared" si="24"/>
        <v>-1.2136260303973714</v>
      </c>
      <c r="S36" s="38">
        <f t="shared" si="25"/>
        <v>-1.098459517775515</v>
      </c>
    </row>
    <row r="37" spans="1:51" ht="14.5" customHeight="1">
      <c r="A37" s="39" t="s">
        <v>9</v>
      </c>
      <c r="B37" s="164">
        <f t="shared" ref="B37:G37" si="40">B17*100/$B17</f>
        <v>100</v>
      </c>
      <c r="C37" s="56">
        <f t="shared" si="40"/>
        <v>47.181548878544227</v>
      </c>
      <c r="D37" s="56">
        <f t="shared" si="40"/>
        <v>2.4841303427845958</v>
      </c>
      <c r="E37" s="56">
        <f t="shared" si="40"/>
        <v>3.1189166314007619</v>
      </c>
      <c r="F37" s="56">
        <f t="shared" si="40"/>
        <v>42.771900126957256</v>
      </c>
      <c r="G37" s="56">
        <f t="shared" si="40"/>
        <v>4.4435040203131608</v>
      </c>
      <c r="H37" s="164">
        <f t="shared" ref="H37:M37" si="41">H17*100/$H17</f>
        <v>100</v>
      </c>
      <c r="I37" s="56">
        <f t="shared" si="41"/>
        <v>47.150636467691029</v>
      </c>
      <c r="J37" s="56">
        <f t="shared" si="41"/>
        <v>2.7921334674482328</v>
      </c>
      <c r="K37" s="56">
        <f t="shared" si="41"/>
        <v>3.652318684749055</v>
      </c>
      <c r="L37" s="56">
        <f t="shared" si="41"/>
        <v>41.906281433179565</v>
      </c>
      <c r="M37" s="56">
        <f t="shared" si="41"/>
        <v>4.4986299469321214</v>
      </c>
      <c r="N37" s="37" t="s">
        <v>140</v>
      </c>
      <c r="O37" s="37">
        <f t="shared" si="21"/>
        <v>-3.0912410853197514E-2</v>
      </c>
      <c r="P37" s="37">
        <f t="shared" si="22"/>
        <v>0.308003124663637</v>
      </c>
      <c r="Q37" s="37">
        <f t="shared" si="23"/>
        <v>0.53340205334829305</v>
      </c>
      <c r="R37" s="37">
        <f t="shared" si="24"/>
        <v>-0.86561869377769085</v>
      </c>
      <c r="S37" s="37">
        <f t="shared" si="25"/>
        <v>5.5125926618960541E-2</v>
      </c>
    </row>
    <row r="38" spans="1:51" ht="14.5" customHeight="1">
      <c r="A38" s="40" t="s">
        <v>10</v>
      </c>
      <c r="B38" s="163">
        <f t="shared" ref="B38:G38" si="42">B18*100/$B18</f>
        <v>100</v>
      </c>
      <c r="C38" s="57">
        <f t="shared" si="42"/>
        <v>47.873764415156508</v>
      </c>
      <c r="D38" s="57">
        <f t="shared" si="42"/>
        <v>4.2130010982976387</v>
      </c>
      <c r="E38" s="57">
        <f t="shared" si="42"/>
        <v>4.0310955518945635</v>
      </c>
      <c r="F38" s="57">
        <f t="shared" si="42"/>
        <v>29.786175178473368</v>
      </c>
      <c r="G38" s="57">
        <f t="shared" si="42"/>
        <v>14.095963756177925</v>
      </c>
      <c r="H38" s="163">
        <f t="shared" ref="H38:M38" si="43">H18*100/$H18</f>
        <v>100</v>
      </c>
      <c r="I38" s="57">
        <f t="shared" si="43"/>
        <v>47.762587365343748</v>
      </c>
      <c r="J38" s="57">
        <f t="shared" si="43"/>
        <v>4.0989546867130979</v>
      </c>
      <c r="K38" s="57">
        <f t="shared" si="43"/>
        <v>3.9282160887349375</v>
      </c>
      <c r="L38" s="57">
        <f t="shared" si="43"/>
        <v>27.972878357961456</v>
      </c>
      <c r="M38" s="57">
        <f t="shared" si="43"/>
        <v>16.237363501246762</v>
      </c>
      <c r="N38" s="38" t="s">
        <v>140</v>
      </c>
      <c r="O38" s="38">
        <f t="shared" si="21"/>
        <v>-0.11117704981275978</v>
      </c>
      <c r="P38" s="38">
        <f t="shared" si="22"/>
        <v>-0.11404641158454076</v>
      </c>
      <c r="Q38" s="38">
        <f t="shared" si="23"/>
        <v>-0.10287946315962593</v>
      </c>
      <c r="R38" s="38">
        <f t="shared" si="24"/>
        <v>-1.813296820511912</v>
      </c>
      <c r="S38" s="38">
        <f t="shared" si="25"/>
        <v>2.1413997450688367</v>
      </c>
    </row>
    <row r="39" spans="1:51" ht="14.5" customHeight="1">
      <c r="A39" s="39" t="s">
        <v>11</v>
      </c>
      <c r="B39" s="164">
        <f t="shared" ref="B39:G39" si="44">B19*100/$B19</f>
        <v>100</v>
      </c>
      <c r="C39" s="56">
        <f t="shared" si="44"/>
        <v>43.492159419828873</v>
      </c>
      <c r="D39" s="56">
        <f t="shared" si="44"/>
        <v>8.4162982283151493</v>
      </c>
      <c r="E39" s="56">
        <f t="shared" si="44"/>
        <v>6.6875536753713538</v>
      </c>
      <c r="F39" s="56">
        <f t="shared" si="44"/>
        <v>31.257355513852222</v>
      </c>
      <c r="G39" s="56">
        <f t="shared" si="44"/>
        <v>10.1466331626324</v>
      </c>
      <c r="H39" s="164">
        <f t="shared" ref="H39:M39" si="45">H19*100/$H19</f>
        <v>100</v>
      </c>
      <c r="I39" s="56">
        <f t="shared" si="45"/>
        <v>41.319134236262492</v>
      </c>
      <c r="J39" s="56">
        <f t="shared" si="45"/>
        <v>9.0769395704534901</v>
      </c>
      <c r="K39" s="56">
        <f t="shared" si="45"/>
        <v>6.3324161097809384</v>
      </c>
      <c r="L39" s="56">
        <f t="shared" si="45"/>
        <v>30.68529702557505</v>
      </c>
      <c r="M39" s="56">
        <f t="shared" si="45"/>
        <v>12.586213057928028</v>
      </c>
      <c r="N39" s="37" t="s">
        <v>140</v>
      </c>
      <c r="O39" s="37">
        <f t="shared" si="21"/>
        <v>-2.1730251835663807</v>
      </c>
      <c r="P39" s="37">
        <f t="shared" si="22"/>
        <v>0.6606413421383408</v>
      </c>
      <c r="Q39" s="37">
        <f t="shared" si="23"/>
        <v>-0.35513756559041543</v>
      </c>
      <c r="R39" s="37">
        <f t="shared" si="24"/>
        <v>-0.57205848827717176</v>
      </c>
      <c r="S39" s="37">
        <f t="shared" si="25"/>
        <v>2.439579895295628</v>
      </c>
    </row>
    <row r="40" spans="1:51" ht="14.5" customHeight="1">
      <c r="A40" s="40" t="s">
        <v>12</v>
      </c>
      <c r="B40" s="163">
        <f t="shared" ref="B40:G40" si="46">B20*100/$B20</f>
        <v>100</v>
      </c>
      <c r="C40" s="57">
        <f t="shared" si="46"/>
        <v>45.713081946492522</v>
      </c>
      <c r="D40" s="57">
        <f t="shared" si="46"/>
        <v>4.4870444491257633</v>
      </c>
      <c r="E40" s="57">
        <f t="shared" si="46"/>
        <v>5.1822203496945436</v>
      </c>
      <c r="F40" s="57">
        <f t="shared" si="46"/>
        <v>41.331367179271119</v>
      </c>
      <c r="G40" s="57">
        <f t="shared" si="46"/>
        <v>3.2862860754160521</v>
      </c>
      <c r="H40" s="163">
        <f t="shared" ref="H40:M40" si="47">H20*100/$H20</f>
        <v>100</v>
      </c>
      <c r="I40" s="57">
        <f t="shared" si="47"/>
        <v>47.924158221641058</v>
      </c>
      <c r="J40" s="57">
        <f t="shared" si="47"/>
        <v>4.364171297809742</v>
      </c>
      <c r="K40" s="57">
        <f t="shared" si="47"/>
        <v>5.1650866296175222</v>
      </c>
      <c r="L40" s="57">
        <f t="shared" si="47"/>
        <v>36.155606407322658</v>
      </c>
      <c r="M40" s="57">
        <f t="shared" si="47"/>
        <v>6.3909774436090228</v>
      </c>
      <c r="N40" s="38" t="s">
        <v>140</v>
      </c>
      <c r="O40" s="38">
        <f t="shared" si="21"/>
        <v>2.2110762751485353</v>
      </c>
      <c r="P40" s="38">
        <f t="shared" si="22"/>
        <v>-0.12287315131602128</v>
      </c>
      <c r="Q40" s="38">
        <f t="shared" si="23"/>
        <v>-1.7133720077021408E-2</v>
      </c>
      <c r="R40" s="38">
        <f t="shared" si="24"/>
        <v>-5.1757607719484611</v>
      </c>
      <c r="S40" s="38">
        <f t="shared" si="25"/>
        <v>3.1046913681929706</v>
      </c>
    </row>
    <row r="41" spans="1:51" ht="14.5" customHeight="1">
      <c r="A41" s="16" t="s">
        <v>41</v>
      </c>
      <c r="B41" s="164">
        <f t="shared" ref="B41:G41" si="48">B21*100/$B21</f>
        <v>100</v>
      </c>
      <c r="C41" s="56">
        <f t="shared" si="48"/>
        <v>29.494282801982095</v>
      </c>
      <c r="D41" s="56">
        <f t="shared" si="48"/>
        <v>21.573970349289009</v>
      </c>
      <c r="E41" s="56">
        <f t="shared" si="48"/>
        <v>12.5445315732639</v>
      </c>
      <c r="F41" s="56">
        <f t="shared" si="48"/>
        <v>33.810691614439833</v>
      </c>
      <c r="G41" s="56">
        <f t="shared" si="48"/>
        <v>2.5765236610251598</v>
      </c>
      <c r="H41" s="164">
        <f t="shared" ref="H41:M41" si="49">H21*100/$H21</f>
        <v>100</v>
      </c>
      <c r="I41" s="56">
        <f t="shared" si="49"/>
        <v>28.9373515110744</v>
      </c>
      <c r="J41" s="56">
        <f t="shared" si="49"/>
        <v>24.734955251079338</v>
      </c>
      <c r="K41" s="56">
        <f t="shared" si="49"/>
        <v>12.40707467236637</v>
      </c>
      <c r="L41" s="56">
        <f t="shared" si="49"/>
        <v>31.179481065799223</v>
      </c>
      <c r="M41" s="56">
        <f t="shared" si="49"/>
        <v>2.741137499680669</v>
      </c>
      <c r="N41" s="37" t="s">
        <v>140</v>
      </c>
      <c r="O41" s="37">
        <f t="shared" si="21"/>
        <v>-0.55693129090769489</v>
      </c>
      <c r="P41" s="37">
        <f t="shared" si="22"/>
        <v>3.1609849017903286</v>
      </c>
      <c r="Q41" s="37">
        <f t="shared" si="23"/>
        <v>-0.13745690089752927</v>
      </c>
      <c r="R41" s="37">
        <f t="shared" si="24"/>
        <v>-2.6312105486406097</v>
      </c>
      <c r="S41" s="37">
        <f t="shared" si="25"/>
        <v>0.16461383865550916</v>
      </c>
    </row>
    <row r="42" spans="1:51" ht="14.5" customHeight="1">
      <c r="A42" s="40" t="s">
        <v>13</v>
      </c>
      <c r="B42" s="163">
        <f t="shared" ref="B42:G42" si="50">B22*100/$B22</f>
        <v>100</v>
      </c>
      <c r="C42" s="57">
        <f>C22*100/$B22</f>
        <v>50.49645390070922</v>
      </c>
      <c r="D42" s="57">
        <f t="shared" si="50"/>
        <v>13.328442161897774</v>
      </c>
      <c r="E42" s="57">
        <f t="shared" si="50"/>
        <v>3.996087062851553</v>
      </c>
      <c r="F42" s="57">
        <f t="shared" si="50"/>
        <v>29.107361213010517</v>
      </c>
      <c r="G42" s="57">
        <f t="shared" si="50"/>
        <v>3.0716556615309365</v>
      </c>
      <c r="H42" s="163">
        <f t="shared" ref="H42:M42" si="51">H22*100/$H22</f>
        <v>100</v>
      </c>
      <c r="I42" s="57">
        <f t="shared" si="51"/>
        <v>48.111089975271064</v>
      </c>
      <c r="J42" s="57">
        <f t="shared" si="51"/>
        <v>13.74167776298269</v>
      </c>
      <c r="K42" s="57">
        <f t="shared" si="51"/>
        <v>4.1278295605858855</v>
      </c>
      <c r="L42" s="57">
        <f t="shared" si="51"/>
        <v>31.029104051740536</v>
      </c>
      <c r="M42" s="57">
        <f t="shared" si="51"/>
        <v>2.9902986494198212</v>
      </c>
      <c r="N42" s="38" t="s">
        <v>140</v>
      </c>
      <c r="O42" s="38">
        <f t="shared" si="21"/>
        <v>-2.3853639254381562</v>
      </c>
      <c r="P42" s="38">
        <f t="shared" si="22"/>
        <v>0.41323560108491542</v>
      </c>
      <c r="Q42" s="38">
        <f t="shared" si="23"/>
        <v>0.13174249773433244</v>
      </c>
      <c r="R42" s="38">
        <f t="shared" si="24"/>
        <v>1.9217428387300188</v>
      </c>
      <c r="S42" s="38">
        <f t="shared" si="25"/>
        <v>-8.1357012111115345E-2</v>
      </c>
    </row>
    <row r="43" spans="1:51" ht="14.5" customHeight="1">
      <c r="A43" s="39" t="s">
        <v>14</v>
      </c>
      <c r="B43" s="164">
        <f t="shared" ref="B43:G43" si="52">B23*100/$B23</f>
        <v>100</v>
      </c>
      <c r="C43" s="56">
        <f t="shared" si="52"/>
        <v>21.046933706934979</v>
      </c>
      <c r="D43" s="56">
        <f t="shared" si="52"/>
        <v>21.677386486658602</v>
      </c>
      <c r="E43" s="56">
        <f t="shared" si="52"/>
        <v>22.358784945551804</v>
      </c>
      <c r="F43" s="56">
        <f t="shared" si="52"/>
        <v>32.044832197669237</v>
      </c>
      <c r="G43" s="56">
        <f t="shared" si="52"/>
        <v>2.8720626631853787</v>
      </c>
      <c r="H43" s="164">
        <f t="shared" ref="H43:M43" si="53">H23*100/$H23</f>
        <v>100</v>
      </c>
      <c r="I43" s="56">
        <f t="shared" si="53"/>
        <v>17.368651968849402</v>
      </c>
      <c r="J43" s="56">
        <f t="shared" si="53"/>
        <v>24.432379072063178</v>
      </c>
      <c r="K43" s="56">
        <f t="shared" si="53"/>
        <v>21.920587912690578</v>
      </c>
      <c r="L43" s="56">
        <f t="shared" si="53"/>
        <v>33.031699023801686</v>
      </c>
      <c r="M43" s="56">
        <f t="shared" si="53"/>
        <v>3.2466820225951518</v>
      </c>
      <c r="N43" s="37" t="s">
        <v>140</v>
      </c>
      <c r="O43" s="37">
        <f t="shared" si="21"/>
        <v>-3.6782817380855768</v>
      </c>
      <c r="P43" s="37">
        <f t="shared" si="22"/>
        <v>2.754992585404576</v>
      </c>
      <c r="Q43" s="37">
        <f t="shared" si="23"/>
        <v>-0.43819703286122547</v>
      </c>
      <c r="R43" s="37">
        <f t="shared" si="24"/>
        <v>0.98686682613244869</v>
      </c>
      <c r="S43" s="37">
        <f t="shared" si="25"/>
        <v>0.37461935940977309</v>
      </c>
    </row>
    <row r="44" spans="1:51" ht="14.5" customHeight="1">
      <c r="A44" s="40" t="s">
        <v>15</v>
      </c>
      <c r="B44" s="163">
        <f t="shared" ref="B44:G44" si="54">B24*100/$B24</f>
        <v>100</v>
      </c>
      <c r="C44" s="57">
        <f t="shared" si="54"/>
        <v>27.224642190416926</v>
      </c>
      <c r="D44" s="57">
        <f t="shared" si="54"/>
        <v>24.839244969923254</v>
      </c>
      <c r="E44" s="57">
        <f t="shared" si="54"/>
        <v>6.9695084007467329</v>
      </c>
      <c r="F44" s="57">
        <f t="shared" si="54"/>
        <v>37.378137315909562</v>
      </c>
      <c r="G44" s="57">
        <f t="shared" si="54"/>
        <v>3.5884671230035261</v>
      </c>
      <c r="H44" s="163">
        <f t="shared" ref="H44:M44" si="55">H24*100/$H24</f>
        <v>100</v>
      </c>
      <c r="I44" s="57">
        <f t="shared" si="55"/>
        <v>30.131159163417227</v>
      </c>
      <c r="J44" s="57">
        <f t="shared" si="55"/>
        <v>29.732364409783763</v>
      </c>
      <c r="K44" s="57">
        <f t="shared" si="55"/>
        <v>5.2552286423254166</v>
      </c>
      <c r="L44" s="57">
        <f t="shared" si="55"/>
        <v>31.451612903225808</v>
      </c>
      <c r="M44" s="57">
        <f t="shared" si="55"/>
        <v>3.4296348812477846</v>
      </c>
      <c r="N44" s="38" t="s">
        <v>140</v>
      </c>
      <c r="O44" s="38">
        <f t="shared" si="21"/>
        <v>2.9065169730003007</v>
      </c>
      <c r="P44" s="38">
        <f t="shared" si="22"/>
        <v>4.8931194398605093</v>
      </c>
      <c r="Q44" s="38">
        <f t="shared" si="23"/>
        <v>-1.7142797584213163</v>
      </c>
      <c r="R44" s="38">
        <f t="shared" si="24"/>
        <v>-5.9265244126837544</v>
      </c>
      <c r="S44" s="38">
        <f t="shared" si="25"/>
        <v>-0.15883224175574151</v>
      </c>
    </row>
    <row r="45" spans="1:51" ht="14.5" customHeight="1">
      <c r="A45" s="39" t="s">
        <v>16</v>
      </c>
      <c r="B45" s="164">
        <f t="shared" ref="B45:G45" si="56">B25*100/$B25</f>
        <v>100</v>
      </c>
      <c r="C45" s="56">
        <f t="shared" si="56"/>
        <v>22.36966110001131</v>
      </c>
      <c r="D45" s="56">
        <f t="shared" si="56"/>
        <v>24.593810080295547</v>
      </c>
      <c r="E45" s="56">
        <f t="shared" si="56"/>
        <v>16.322991668865683</v>
      </c>
      <c r="F45" s="56">
        <f t="shared" si="56"/>
        <v>34.602480491574624</v>
      </c>
      <c r="G45" s="56">
        <f t="shared" si="56"/>
        <v>2.1110566592528368</v>
      </c>
      <c r="H45" s="164">
        <f t="shared" ref="H45:M45" si="57">H25*100/$H25</f>
        <v>100</v>
      </c>
      <c r="I45" s="56">
        <f t="shared" si="57"/>
        <v>19.848322103961202</v>
      </c>
      <c r="J45" s="56">
        <f t="shared" si="57"/>
        <v>28.805780685479935</v>
      </c>
      <c r="K45" s="56">
        <f t="shared" si="57"/>
        <v>17.452722715880611</v>
      </c>
      <c r="L45" s="56">
        <f t="shared" si="57"/>
        <v>31.800279920580671</v>
      </c>
      <c r="M45" s="56">
        <f t="shared" si="57"/>
        <v>2.0928945740975817</v>
      </c>
      <c r="N45" s="37" t="s">
        <v>140</v>
      </c>
      <c r="O45" s="37">
        <f t="shared" si="21"/>
        <v>-2.5213389960501082</v>
      </c>
      <c r="P45" s="37">
        <f t="shared" si="22"/>
        <v>4.211970605184387</v>
      </c>
      <c r="Q45" s="37">
        <f t="shared" si="23"/>
        <v>1.1297310470149284</v>
      </c>
      <c r="R45" s="37">
        <f t="shared" si="24"/>
        <v>-2.8022005709939535</v>
      </c>
      <c r="S45" s="37">
        <f t="shared" si="25"/>
        <v>-1.8162085155255081E-2</v>
      </c>
    </row>
    <row r="46" spans="1:51" ht="14.5" customHeight="1">
      <c r="A46" s="40" t="s">
        <v>17</v>
      </c>
      <c r="B46" s="163">
        <f t="shared" ref="B46:G46" si="58">B26*100/$B26</f>
        <v>100</v>
      </c>
      <c r="C46" s="57">
        <f t="shared" si="58"/>
        <v>15.048168201954855</v>
      </c>
      <c r="D46" s="57">
        <f t="shared" si="58"/>
        <v>17.628858730047114</v>
      </c>
      <c r="E46" s="57">
        <f t="shared" si="58"/>
        <v>12.657337739962028</v>
      </c>
      <c r="F46" s="57">
        <f t="shared" si="58"/>
        <v>52.028689965543911</v>
      </c>
      <c r="G46" s="57">
        <f t="shared" si="58"/>
        <v>2.6369453624920891</v>
      </c>
      <c r="H46" s="163">
        <f t="shared" ref="H46:M46" si="59">H26*100/$H26</f>
        <v>100</v>
      </c>
      <c r="I46" s="57">
        <f t="shared" si="59"/>
        <v>19.943363258420195</v>
      </c>
      <c r="J46" s="57">
        <f t="shared" si="59"/>
        <v>24.534554437548955</v>
      </c>
      <c r="K46" s="57">
        <f t="shared" si="59"/>
        <v>12.357654997891185</v>
      </c>
      <c r="L46" s="57">
        <f t="shared" si="59"/>
        <v>39.742122070253657</v>
      </c>
      <c r="M46" s="57">
        <f t="shared" si="59"/>
        <v>3.4223052358860033</v>
      </c>
      <c r="N46" s="38" t="s">
        <v>140</v>
      </c>
      <c r="O46" s="38">
        <f t="shared" si="21"/>
        <v>4.8951950564653401</v>
      </c>
      <c r="P46" s="38">
        <f t="shared" si="22"/>
        <v>6.9056957075018417</v>
      </c>
      <c r="Q46" s="38">
        <f t="shared" si="23"/>
        <v>-0.29968274207084278</v>
      </c>
      <c r="R46" s="38">
        <f t="shared" si="24"/>
        <v>-12.286567895290254</v>
      </c>
      <c r="S46" s="38">
        <f t="shared" si="25"/>
        <v>0.78535987339391422</v>
      </c>
    </row>
    <row r="47" spans="1:51" ht="14.5" customHeight="1" thickBot="1">
      <c r="A47" s="39" t="s">
        <v>18</v>
      </c>
      <c r="B47" s="164">
        <f t="shared" ref="B47:G47" si="60">B27*100/$B27</f>
        <v>100</v>
      </c>
      <c r="C47" s="56">
        <f t="shared" si="60"/>
        <v>39.023029723483944</v>
      </c>
      <c r="D47" s="56">
        <f t="shared" si="60"/>
        <v>30.456610088453264</v>
      </c>
      <c r="E47" s="56">
        <f t="shared" si="60"/>
        <v>10.359391186548729</v>
      </c>
      <c r="F47" s="56">
        <f t="shared" si="60"/>
        <v>18.622997848434139</v>
      </c>
      <c r="G47" s="56">
        <f t="shared" si="60"/>
        <v>1.5379711530799267</v>
      </c>
      <c r="H47" s="164">
        <f t="shared" ref="H47:M47" si="61">H27*100/$H27</f>
        <v>100</v>
      </c>
      <c r="I47" s="56">
        <f t="shared" si="61"/>
        <v>37.463312368972744</v>
      </c>
      <c r="J47" s="56">
        <f t="shared" si="61"/>
        <v>32.86512928022362</v>
      </c>
      <c r="K47" s="56">
        <f t="shared" si="61"/>
        <v>10.356394129979035</v>
      </c>
      <c r="L47" s="56">
        <f t="shared" si="61"/>
        <v>17.617051013277429</v>
      </c>
      <c r="M47" s="56">
        <f t="shared" si="61"/>
        <v>1.6981132075471699</v>
      </c>
      <c r="N47" s="37" t="s">
        <v>140</v>
      </c>
      <c r="O47" s="37">
        <f t="shared" si="21"/>
        <v>-1.5597173545112</v>
      </c>
      <c r="P47" s="37">
        <f t="shared" si="22"/>
        <v>2.4085191917703561</v>
      </c>
      <c r="Q47" s="37">
        <f t="shared" si="23"/>
        <v>-2.9970565696935125E-3</v>
      </c>
      <c r="R47" s="37">
        <f t="shared" si="24"/>
        <v>-1.0059468351567098</v>
      </c>
      <c r="S47" s="37">
        <f t="shared" si="25"/>
        <v>0.16014205446724317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58"/>
      <c r="W48" s="158"/>
      <c r="X48" s="158"/>
      <c r="Y48" s="158"/>
      <c r="Z48" s="158"/>
      <c r="AA48" s="158"/>
      <c r="AB48" s="158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ht="14.5" customHeight="1"/>
    <row r="51" spans="1:51" ht="14.5" customHeight="1"/>
    <row r="52" spans="1:51" ht="14.5" customHeight="1"/>
    <row r="53" spans="1:51" ht="14.5" customHeight="1"/>
    <row r="54" spans="1:51" ht="14.5" customHeight="1"/>
    <row r="55" spans="1:51" ht="14.5" customHeight="1"/>
    <row r="56" spans="1:51" ht="14.5" customHeight="1"/>
    <row r="57" spans="1:51" ht="14.5" customHeight="1"/>
    <row r="58" spans="1:51" ht="14.5" customHeight="1"/>
    <row r="59" spans="1:51" ht="14.5" customHeight="1"/>
    <row r="60" spans="1:51" ht="14.5" customHeight="1"/>
    <row r="61" spans="1:51" ht="14.5" customHeight="1"/>
    <row r="62" spans="1:51" ht="14.5" customHeight="1"/>
    <row r="63" spans="1:51" ht="14.5" customHeight="1"/>
    <row r="64" spans="1:51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  <row r="71" ht="14.5" customHeight="1"/>
    <row r="72" ht="14.5" customHeight="1"/>
    <row r="73" ht="14.5" customHeight="1"/>
    <row r="74" ht="14.5" customHeight="1"/>
    <row r="75" ht="14.5" customHeight="1"/>
    <row r="76" ht="14.5" customHeight="1"/>
    <row r="77" ht="14.5" customHeight="1"/>
    <row r="78" ht="14.5" customHeight="1"/>
    <row r="79" ht="14.5" customHeight="1"/>
    <row r="80" ht="14.5" customHeight="1"/>
    <row r="81" ht="14.5" customHeight="1"/>
  </sheetData>
  <mergeCells count="18">
    <mergeCell ref="A48:S48"/>
    <mergeCell ref="A49:S49"/>
    <mergeCell ref="N8:S8"/>
    <mergeCell ref="N28:S28"/>
    <mergeCell ref="N6:N7"/>
    <mergeCell ref="O6:S6"/>
    <mergeCell ref="H8:M8"/>
    <mergeCell ref="H28:M28"/>
    <mergeCell ref="B8:G8"/>
    <mergeCell ref="B28:G28"/>
    <mergeCell ref="N5:S5"/>
    <mergeCell ref="A5:A7"/>
    <mergeCell ref="H5:M5"/>
    <mergeCell ref="H6:H7"/>
    <mergeCell ref="I6:M6"/>
    <mergeCell ref="B5:G5"/>
    <mergeCell ref="B6:B7"/>
    <mergeCell ref="C6:G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zoomScaleNormal="100" workbookViewId="0"/>
  </sheetViews>
  <sheetFormatPr baseColWidth="10" defaultColWidth="10.81640625" defaultRowHeight="11.5"/>
  <cols>
    <col min="1" max="1" width="25.4531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216</v>
      </c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103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103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s="94" customFormat="1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s="94" customFormat="1" ht="14.5" customHeight="1">
      <c r="A9" s="21" t="s">
        <v>30</v>
      </c>
      <c r="B9" s="17">
        <f>SUM(C9:G9)</f>
        <v>147981</v>
      </c>
      <c r="C9" s="17">
        <f>C10+C21</f>
        <v>59519</v>
      </c>
      <c r="D9" s="17">
        <f t="shared" ref="D9:G9" si="0">D10+D21</f>
        <v>13059</v>
      </c>
      <c r="E9" s="17">
        <f t="shared" si="0"/>
        <v>12401</v>
      </c>
      <c r="F9" s="17">
        <f t="shared" si="0"/>
        <v>54126</v>
      </c>
      <c r="G9" s="17">
        <f t="shared" si="0"/>
        <v>8876</v>
      </c>
      <c r="H9" s="17">
        <f>H11+H12+H13+H14+H15+H16+H17+H18+H19+H20+H22+H23+H24+H25+H26+H27</f>
        <v>187413</v>
      </c>
      <c r="I9" s="17">
        <f t="shared" ref="I9:J9" si="1">I11+I12+I13+I14+I15+I16+I17+I18+I19+I20+I22+I23+I24+I25+I26+I27</f>
        <v>66385</v>
      </c>
      <c r="J9" s="17">
        <f t="shared" si="1"/>
        <v>23146</v>
      </c>
      <c r="K9" s="17">
        <f>K11+K12+K13+K14+K15+K16+K17+K18+K19+K20+K22+K23+K24+K25+K26+K27</f>
        <v>15978</v>
      </c>
      <c r="L9" s="17">
        <f t="shared" ref="L9:M9" si="2">L11+L12+L13+L14+L15+L16+L17+L18+L19+L20+L22+L23+L24+L25+L26+L27</f>
        <v>58849</v>
      </c>
      <c r="M9" s="17">
        <f t="shared" si="2"/>
        <v>23055</v>
      </c>
      <c r="N9" s="110">
        <f>H9-B9</f>
        <v>39432</v>
      </c>
      <c r="O9" s="110">
        <f t="shared" ref="O9:S21" si="3">I9-C9</f>
        <v>6866</v>
      </c>
      <c r="P9" s="110">
        <f t="shared" si="3"/>
        <v>10087</v>
      </c>
      <c r="Q9" s="110">
        <f t="shared" si="3"/>
        <v>3577</v>
      </c>
      <c r="R9" s="110">
        <f t="shared" si="3"/>
        <v>4723</v>
      </c>
      <c r="S9" s="110">
        <f t="shared" si="3"/>
        <v>14179</v>
      </c>
    </row>
    <row r="10" spans="1:19" s="94" customFormat="1" ht="14.5" customHeight="1">
      <c r="A10" s="18" t="s">
        <v>19</v>
      </c>
      <c r="B10" s="19">
        <f>SUM(C10:G10)</f>
        <v>110946</v>
      </c>
      <c r="C10" s="19">
        <v>50104</v>
      </c>
      <c r="D10" s="19">
        <v>6073</v>
      </c>
      <c r="E10" s="19">
        <v>6059</v>
      </c>
      <c r="F10" s="19">
        <v>40462</v>
      </c>
      <c r="G10" s="19">
        <v>8248</v>
      </c>
      <c r="H10" s="19">
        <f>SUM(H11:H20)</f>
        <v>144818</v>
      </c>
      <c r="I10" s="19">
        <f t="shared" ref="I10:M10" si="4">SUM(I11:I20)</f>
        <v>65588</v>
      </c>
      <c r="J10" s="19">
        <f t="shared" si="4"/>
        <v>8897</v>
      </c>
      <c r="K10" s="19">
        <f t="shared" si="4"/>
        <v>8184</v>
      </c>
      <c r="L10" s="19">
        <f t="shared" si="4"/>
        <v>49605</v>
      </c>
      <c r="M10" s="19">
        <f t="shared" si="4"/>
        <v>12544</v>
      </c>
      <c r="N10" s="66">
        <f t="shared" ref="N10:N27" si="5">H10-B10</f>
        <v>33872</v>
      </c>
      <c r="O10" s="66">
        <f t="shared" si="3"/>
        <v>15484</v>
      </c>
      <c r="P10" s="66">
        <f t="shared" si="3"/>
        <v>2824</v>
      </c>
      <c r="Q10" s="66">
        <f t="shared" si="3"/>
        <v>2125</v>
      </c>
      <c r="R10" s="66">
        <f t="shared" si="3"/>
        <v>9143</v>
      </c>
      <c r="S10" s="66">
        <f t="shared" si="3"/>
        <v>4296</v>
      </c>
    </row>
    <row r="11" spans="1:19" s="94" customFormat="1" ht="14.5" customHeight="1">
      <c r="A11" s="39" t="s">
        <v>3</v>
      </c>
      <c r="B11" s="11">
        <v>3198</v>
      </c>
      <c r="C11" s="131" t="s">
        <v>70</v>
      </c>
      <c r="D11" s="131" t="s">
        <v>70</v>
      </c>
      <c r="E11" s="131" t="s">
        <v>70</v>
      </c>
      <c r="F11" s="131" t="s">
        <v>70</v>
      </c>
      <c r="G11" s="131" t="s">
        <v>70</v>
      </c>
      <c r="H11" s="11">
        <f>SUM(I11:M11)</f>
        <v>4327</v>
      </c>
      <c r="I11" s="11">
        <v>1414</v>
      </c>
      <c r="J11" s="11">
        <v>470</v>
      </c>
      <c r="K11" s="11">
        <v>388</v>
      </c>
      <c r="L11" s="11">
        <v>1852</v>
      </c>
      <c r="M11" s="11">
        <v>203</v>
      </c>
      <c r="N11" s="35">
        <f t="shared" si="5"/>
        <v>1129</v>
      </c>
      <c r="O11" s="35" t="s">
        <v>70</v>
      </c>
      <c r="P11" s="35" t="s">
        <v>70</v>
      </c>
      <c r="Q11" s="35" t="s">
        <v>70</v>
      </c>
      <c r="R11" s="35" t="s">
        <v>70</v>
      </c>
      <c r="S11" s="35" t="s">
        <v>70</v>
      </c>
    </row>
    <row r="12" spans="1:19" s="94" customFormat="1" ht="14.5" customHeight="1">
      <c r="A12" s="40" t="s">
        <v>4</v>
      </c>
      <c r="B12" s="20">
        <v>53</v>
      </c>
      <c r="C12" s="20" t="s">
        <v>70</v>
      </c>
      <c r="D12" s="20" t="s">
        <v>70</v>
      </c>
      <c r="E12" s="20" t="s">
        <v>70</v>
      </c>
      <c r="F12" s="20" t="s">
        <v>70</v>
      </c>
      <c r="G12" s="20" t="s">
        <v>70</v>
      </c>
      <c r="H12" s="20">
        <f t="shared" ref="H12:H20" si="6">SUM(I12:M12)</f>
        <v>84</v>
      </c>
      <c r="I12" s="20">
        <v>21</v>
      </c>
      <c r="J12" s="20">
        <v>19</v>
      </c>
      <c r="K12" s="20">
        <v>3</v>
      </c>
      <c r="L12" s="20">
        <v>38</v>
      </c>
      <c r="M12" s="20">
        <v>3</v>
      </c>
      <c r="N12" s="36">
        <f t="shared" si="5"/>
        <v>31</v>
      </c>
      <c r="O12" s="36" t="s">
        <v>70</v>
      </c>
      <c r="P12" s="36" t="s">
        <v>70</v>
      </c>
      <c r="Q12" s="36" t="s">
        <v>70</v>
      </c>
      <c r="R12" s="36" t="s">
        <v>70</v>
      </c>
      <c r="S12" s="36" t="s">
        <v>70</v>
      </c>
    </row>
    <row r="13" spans="1:19" s="94" customFormat="1" ht="14.5" customHeight="1">
      <c r="A13" s="39" t="s">
        <v>5</v>
      </c>
      <c r="B13" s="11">
        <v>11410</v>
      </c>
      <c r="C13" s="11" t="s">
        <v>70</v>
      </c>
      <c r="D13" s="11" t="s">
        <v>70</v>
      </c>
      <c r="E13" s="11" t="s">
        <v>70</v>
      </c>
      <c r="F13" s="11" t="s">
        <v>70</v>
      </c>
      <c r="G13" s="11" t="s">
        <v>70</v>
      </c>
      <c r="H13" s="11">
        <f t="shared" si="6"/>
        <v>14267</v>
      </c>
      <c r="I13" s="11">
        <v>3825</v>
      </c>
      <c r="J13" s="11">
        <v>1820</v>
      </c>
      <c r="K13" s="11">
        <v>1933</v>
      </c>
      <c r="L13" s="11">
        <v>5922</v>
      </c>
      <c r="M13" s="11">
        <v>767</v>
      </c>
      <c r="N13" s="35">
        <f t="shared" si="5"/>
        <v>2857</v>
      </c>
      <c r="O13" s="35" t="s">
        <v>70</v>
      </c>
      <c r="P13" s="35" t="s">
        <v>70</v>
      </c>
      <c r="Q13" s="35" t="s">
        <v>70</v>
      </c>
      <c r="R13" s="35" t="s">
        <v>70</v>
      </c>
      <c r="S13" s="35" t="s">
        <v>70</v>
      </c>
    </row>
    <row r="14" spans="1:19" s="94" customFormat="1" ht="14.5" customHeight="1">
      <c r="A14" s="40" t="s">
        <v>6</v>
      </c>
      <c r="B14" s="20">
        <v>1495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>
        <f t="shared" si="6"/>
        <v>1596</v>
      </c>
      <c r="I14" s="20">
        <v>563</v>
      </c>
      <c r="J14" s="20">
        <v>372</v>
      </c>
      <c r="K14" s="20">
        <v>103</v>
      </c>
      <c r="L14" s="20">
        <v>511</v>
      </c>
      <c r="M14" s="20">
        <v>47</v>
      </c>
      <c r="N14" s="36">
        <f t="shared" si="5"/>
        <v>101</v>
      </c>
      <c r="O14" s="36" t="s">
        <v>70</v>
      </c>
      <c r="P14" s="36" t="s">
        <v>70</v>
      </c>
      <c r="Q14" s="36" t="s">
        <v>70</v>
      </c>
      <c r="R14" s="36" t="s">
        <v>70</v>
      </c>
      <c r="S14" s="36" t="s">
        <v>70</v>
      </c>
    </row>
    <row r="15" spans="1:19" s="94" customFormat="1" ht="14.5" customHeight="1">
      <c r="A15" s="39" t="s">
        <v>7</v>
      </c>
      <c r="B15" s="11">
        <v>23870</v>
      </c>
      <c r="C15" s="11" t="s">
        <v>70</v>
      </c>
      <c r="D15" s="11" t="s">
        <v>70</v>
      </c>
      <c r="E15" s="11" t="s">
        <v>70</v>
      </c>
      <c r="F15" s="11" t="s">
        <v>70</v>
      </c>
      <c r="G15" s="11" t="s">
        <v>70</v>
      </c>
      <c r="H15" s="11">
        <f t="shared" si="6"/>
        <v>29952</v>
      </c>
      <c r="I15" s="11">
        <v>17370</v>
      </c>
      <c r="J15" s="11">
        <v>1100</v>
      </c>
      <c r="K15" s="11">
        <v>1071</v>
      </c>
      <c r="L15" s="11">
        <v>8974</v>
      </c>
      <c r="M15" s="11">
        <v>1437</v>
      </c>
      <c r="N15" s="35">
        <f t="shared" si="5"/>
        <v>6082</v>
      </c>
      <c r="O15" s="35" t="s">
        <v>70</v>
      </c>
      <c r="P15" s="35" t="s">
        <v>70</v>
      </c>
      <c r="Q15" s="35" t="s">
        <v>70</v>
      </c>
      <c r="R15" s="35" t="s">
        <v>70</v>
      </c>
      <c r="S15" s="35" t="s">
        <v>70</v>
      </c>
    </row>
    <row r="16" spans="1:19" s="94" customFormat="1" ht="14.5" customHeight="1">
      <c r="A16" s="40" t="s">
        <v>8</v>
      </c>
      <c r="B16" s="20">
        <v>16145</v>
      </c>
      <c r="C16" s="20" t="s">
        <v>70</v>
      </c>
      <c r="D16" s="20" t="s">
        <v>70</v>
      </c>
      <c r="E16" s="20" t="s">
        <v>70</v>
      </c>
      <c r="F16" s="20" t="s">
        <v>70</v>
      </c>
      <c r="G16" s="20" t="s">
        <v>70</v>
      </c>
      <c r="H16" s="20">
        <f t="shared" si="6"/>
        <v>19850</v>
      </c>
      <c r="I16" s="20">
        <v>7498</v>
      </c>
      <c r="J16" s="20">
        <v>1343</v>
      </c>
      <c r="K16" s="20">
        <v>1251</v>
      </c>
      <c r="L16" s="20">
        <v>8047</v>
      </c>
      <c r="M16" s="20">
        <v>1711</v>
      </c>
      <c r="N16" s="36">
        <f t="shared" si="5"/>
        <v>3705</v>
      </c>
      <c r="O16" s="36" t="s">
        <v>70</v>
      </c>
      <c r="P16" s="36" t="s">
        <v>70</v>
      </c>
      <c r="Q16" s="36" t="s">
        <v>70</v>
      </c>
      <c r="R16" s="36" t="s">
        <v>70</v>
      </c>
      <c r="S16" s="36" t="s">
        <v>70</v>
      </c>
    </row>
    <row r="17" spans="1:19" s="94" customFormat="1" ht="14.5" customHeight="1">
      <c r="A17" s="39" t="s">
        <v>9</v>
      </c>
      <c r="B17" s="11">
        <v>10089</v>
      </c>
      <c r="C17" s="11" t="s">
        <v>70</v>
      </c>
      <c r="D17" s="11" t="s">
        <v>70</v>
      </c>
      <c r="E17" s="11" t="s">
        <v>70</v>
      </c>
      <c r="F17" s="11" t="s">
        <v>70</v>
      </c>
      <c r="G17" s="11" t="s">
        <v>70</v>
      </c>
      <c r="H17" s="11">
        <f t="shared" si="6"/>
        <v>13264</v>
      </c>
      <c r="I17" s="11">
        <v>6289</v>
      </c>
      <c r="J17" s="11">
        <v>384</v>
      </c>
      <c r="K17" s="11">
        <v>505</v>
      </c>
      <c r="L17" s="11">
        <v>5572</v>
      </c>
      <c r="M17" s="11">
        <v>514</v>
      </c>
      <c r="N17" s="35">
        <f t="shared" si="5"/>
        <v>3175</v>
      </c>
      <c r="O17" s="35" t="s">
        <v>70</v>
      </c>
      <c r="P17" s="35" t="s">
        <v>70</v>
      </c>
      <c r="Q17" s="35" t="s">
        <v>70</v>
      </c>
      <c r="R17" s="35" t="s">
        <v>70</v>
      </c>
      <c r="S17" s="35" t="s">
        <v>70</v>
      </c>
    </row>
    <row r="18" spans="1:19" s="94" customFormat="1" ht="14.5" customHeight="1">
      <c r="A18" s="40" t="s">
        <v>10</v>
      </c>
      <c r="B18" s="20">
        <v>24483</v>
      </c>
      <c r="C18" s="20" t="s">
        <v>70</v>
      </c>
      <c r="D18" s="20" t="s">
        <v>70</v>
      </c>
      <c r="E18" s="20" t="s">
        <v>70</v>
      </c>
      <c r="F18" s="20" t="s">
        <v>70</v>
      </c>
      <c r="G18" s="20" t="s">
        <v>70</v>
      </c>
      <c r="H18" s="20">
        <f t="shared" si="6"/>
        <v>35015</v>
      </c>
      <c r="I18" s="20">
        <v>17414</v>
      </c>
      <c r="J18" s="20">
        <v>1241</v>
      </c>
      <c r="K18" s="20">
        <v>1240</v>
      </c>
      <c r="L18" s="20">
        <v>9851</v>
      </c>
      <c r="M18" s="20">
        <v>5269</v>
      </c>
      <c r="N18" s="36">
        <f t="shared" si="5"/>
        <v>10532</v>
      </c>
      <c r="O18" s="36" t="s">
        <v>70</v>
      </c>
      <c r="P18" s="36" t="s">
        <v>70</v>
      </c>
      <c r="Q18" s="36" t="s">
        <v>70</v>
      </c>
      <c r="R18" s="36" t="s">
        <v>70</v>
      </c>
      <c r="S18" s="36" t="s">
        <v>70</v>
      </c>
    </row>
    <row r="19" spans="1:19" s="94" customFormat="1" ht="14.5" customHeight="1">
      <c r="A19" s="39" t="s">
        <v>11</v>
      </c>
      <c r="B19" s="11">
        <v>18811</v>
      </c>
      <c r="C19" s="11" t="s">
        <v>70</v>
      </c>
      <c r="D19" s="11" t="s">
        <v>70</v>
      </c>
      <c r="E19" s="11" t="s">
        <v>70</v>
      </c>
      <c r="F19" s="11" t="s">
        <v>70</v>
      </c>
      <c r="G19" s="11" t="s">
        <v>70</v>
      </c>
      <c r="H19" s="11">
        <f t="shared" si="6"/>
        <v>24607</v>
      </c>
      <c r="I19" s="11">
        <v>10301</v>
      </c>
      <c r="J19" s="11">
        <v>2079</v>
      </c>
      <c r="K19" s="11">
        <v>1589</v>
      </c>
      <c r="L19" s="11">
        <v>8144</v>
      </c>
      <c r="M19" s="11">
        <v>2494</v>
      </c>
      <c r="N19" s="35">
        <f t="shared" si="5"/>
        <v>5796</v>
      </c>
      <c r="O19" s="35" t="s">
        <v>70</v>
      </c>
      <c r="P19" s="35" t="s">
        <v>70</v>
      </c>
      <c r="Q19" s="35" t="s">
        <v>70</v>
      </c>
      <c r="R19" s="35" t="s">
        <v>70</v>
      </c>
      <c r="S19" s="35" t="s">
        <v>70</v>
      </c>
    </row>
    <row r="20" spans="1:19" s="94" customFormat="1" ht="14.5" customHeight="1">
      <c r="A20" s="40" t="s">
        <v>12</v>
      </c>
      <c r="B20" s="20">
        <v>1392</v>
      </c>
      <c r="C20" s="20" t="s">
        <v>70</v>
      </c>
      <c r="D20" s="20" t="s">
        <v>70</v>
      </c>
      <c r="E20" s="20" t="s">
        <v>70</v>
      </c>
      <c r="F20" s="20" t="s">
        <v>70</v>
      </c>
      <c r="G20" s="20" t="s">
        <v>70</v>
      </c>
      <c r="H20" s="20">
        <f t="shared" si="6"/>
        <v>1856</v>
      </c>
      <c r="I20" s="20">
        <v>893</v>
      </c>
      <c r="J20" s="20">
        <v>69</v>
      </c>
      <c r="K20" s="20">
        <v>101</v>
      </c>
      <c r="L20" s="20">
        <v>694</v>
      </c>
      <c r="M20" s="20">
        <v>99</v>
      </c>
      <c r="N20" s="36">
        <f t="shared" si="5"/>
        <v>464</v>
      </c>
      <c r="O20" s="36" t="s">
        <v>70</v>
      </c>
      <c r="P20" s="36" t="s">
        <v>70</v>
      </c>
      <c r="Q20" s="36" t="s">
        <v>70</v>
      </c>
      <c r="R20" s="36" t="s">
        <v>70</v>
      </c>
      <c r="S20" s="36" t="s">
        <v>70</v>
      </c>
    </row>
    <row r="21" spans="1:19" s="94" customFormat="1" ht="14.5" customHeight="1">
      <c r="A21" s="109" t="s">
        <v>41</v>
      </c>
      <c r="B21" s="11">
        <f>SUM(C21:G21)</f>
        <v>37035</v>
      </c>
      <c r="C21" s="11">
        <v>9415</v>
      </c>
      <c r="D21" s="11">
        <v>6986</v>
      </c>
      <c r="E21" s="11">
        <v>6342</v>
      </c>
      <c r="F21" s="11">
        <v>13664</v>
      </c>
      <c r="G21" s="11">
        <v>628</v>
      </c>
      <c r="H21" s="11">
        <f>SUM(H22:H27)</f>
        <v>42595</v>
      </c>
      <c r="I21" s="11">
        <f t="shared" ref="I21:M21" si="7">SUM(I22:I27)</f>
        <v>797</v>
      </c>
      <c r="J21" s="11">
        <f t="shared" si="7"/>
        <v>14249</v>
      </c>
      <c r="K21" s="11">
        <f t="shared" si="7"/>
        <v>7794</v>
      </c>
      <c r="L21" s="11">
        <f t="shared" si="7"/>
        <v>9244</v>
      </c>
      <c r="M21" s="11">
        <f t="shared" si="7"/>
        <v>10511</v>
      </c>
      <c r="N21" s="35">
        <f t="shared" si="5"/>
        <v>5560</v>
      </c>
      <c r="O21" s="35">
        <f t="shared" si="3"/>
        <v>-8618</v>
      </c>
      <c r="P21" s="35">
        <f t="shared" si="3"/>
        <v>7263</v>
      </c>
      <c r="Q21" s="35">
        <f t="shared" si="3"/>
        <v>1452</v>
      </c>
      <c r="R21" s="35">
        <f t="shared" si="3"/>
        <v>-4420</v>
      </c>
      <c r="S21" s="35">
        <f t="shared" si="3"/>
        <v>9883</v>
      </c>
    </row>
    <row r="22" spans="1:19" s="94" customFormat="1" ht="14.5" customHeight="1">
      <c r="A22" s="40" t="s">
        <v>13</v>
      </c>
      <c r="B22" s="20">
        <v>4776</v>
      </c>
      <c r="C22" s="20" t="s">
        <v>70</v>
      </c>
      <c r="D22" s="20" t="s">
        <v>70</v>
      </c>
      <c r="E22" s="20" t="s">
        <v>70</v>
      </c>
      <c r="F22" s="20" t="s">
        <v>70</v>
      </c>
      <c r="G22" s="20" t="s">
        <v>70</v>
      </c>
      <c r="H22" s="20">
        <f t="shared" ref="H22:H27" si="8">SUM(I22:M22)</f>
        <v>5685</v>
      </c>
      <c r="I22" s="20">
        <v>19</v>
      </c>
      <c r="J22" s="20">
        <v>1527</v>
      </c>
      <c r="K22" s="20">
        <v>138</v>
      </c>
      <c r="L22" s="20">
        <v>353</v>
      </c>
      <c r="M22" s="20">
        <v>3648</v>
      </c>
      <c r="N22" s="36">
        <f t="shared" si="5"/>
        <v>909</v>
      </c>
      <c r="O22" s="36" t="s">
        <v>70</v>
      </c>
      <c r="P22" s="36" t="s">
        <v>70</v>
      </c>
      <c r="Q22" s="36" t="s">
        <v>70</v>
      </c>
      <c r="R22" s="36" t="s">
        <v>70</v>
      </c>
      <c r="S22" s="36" t="s">
        <v>70</v>
      </c>
    </row>
    <row r="23" spans="1:19" s="94" customFormat="1" ht="14.5" customHeight="1">
      <c r="A23" s="39" t="s">
        <v>14</v>
      </c>
      <c r="B23" s="11">
        <v>8344</v>
      </c>
      <c r="C23" s="11" t="s">
        <v>70</v>
      </c>
      <c r="D23" s="11" t="s">
        <v>70</v>
      </c>
      <c r="E23" s="11" t="s">
        <v>70</v>
      </c>
      <c r="F23" s="11" t="s">
        <v>70</v>
      </c>
      <c r="G23" s="11" t="s">
        <v>70</v>
      </c>
      <c r="H23" s="11">
        <f t="shared" si="8"/>
        <v>9517</v>
      </c>
      <c r="I23" s="11">
        <v>223</v>
      </c>
      <c r="J23" s="11">
        <v>3246</v>
      </c>
      <c r="K23" s="11">
        <v>2538</v>
      </c>
      <c r="L23" s="11">
        <v>2137</v>
      </c>
      <c r="M23" s="11">
        <v>1373</v>
      </c>
      <c r="N23" s="35">
        <f t="shared" si="5"/>
        <v>1173</v>
      </c>
      <c r="O23" s="35" t="s">
        <v>70</v>
      </c>
      <c r="P23" s="35" t="s">
        <v>70</v>
      </c>
      <c r="Q23" s="35" t="s">
        <v>70</v>
      </c>
      <c r="R23" s="35" t="s">
        <v>70</v>
      </c>
      <c r="S23" s="35" t="s">
        <v>70</v>
      </c>
    </row>
    <row r="24" spans="1:19" s="94" customFormat="1" ht="14.5" customHeight="1">
      <c r="A24" s="40" t="s">
        <v>15</v>
      </c>
      <c r="B24" s="20">
        <v>1589</v>
      </c>
      <c r="C24" s="20" t="s">
        <v>70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>
        <f t="shared" si="8"/>
        <v>1556</v>
      </c>
      <c r="I24" s="20">
        <v>26</v>
      </c>
      <c r="J24" s="20">
        <v>820</v>
      </c>
      <c r="K24" s="20">
        <v>84</v>
      </c>
      <c r="L24" s="20">
        <v>330</v>
      </c>
      <c r="M24" s="20">
        <v>296</v>
      </c>
      <c r="N24" s="36">
        <f t="shared" si="5"/>
        <v>-33</v>
      </c>
      <c r="O24" s="36" t="s">
        <v>70</v>
      </c>
      <c r="P24" s="36" t="s">
        <v>70</v>
      </c>
      <c r="Q24" s="36" t="s">
        <v>70</v>
      </c>
      <c r="R24" s="36" t="s">
        <v>70</v>
      </c>
      <c r="S24" s="36" t="s">
        <v>70</v>
      </c>
    </row>
    <row r="25" spans="1:19" s="94" customFormat="1" ht="14.5" customHeight="1">
      <c r="A25" s="39" t="s">
        <v>16</v>
      </c>
      <c r="B25" s="11">
        <v>11087</v>
      </c>
      <c r="C25" s="11" t="s">
        <v>70</v>
      </c>
      <c r="D25" s="11" t="s">
        <v>70</v>
      </c>
      <c r="E25" s="11" t="s">
        <v>70</v>
      </c>
      <c r="F25" s="11" t="s">
        <v>70</v>
      </c>
      <c r="G25" s="11" t="s">
        <v>70</v>
      </c>
      <c r="H25" s="11">
        <f t="shared" si="8"/>
        <v>12750</v>
      </c>
      <c r="I25" s="11">
        <v>213</v>
      </c>
      <c r="J25" s="11">
        <v>4183</v>
      </c>
      <c r="K25" s="11">
        <v>3020</v>
      </c>
      <c r="L25" s="11">
        <v>3076</v>
      </c>
      <c r="M25" s="11">
        <v>2258</v>
      </c>
      <c r="N25" s="35">
        <f t="shared" si="5"/>
        <v>1663</v>
      </c>
      <c r="O25" s="35" t="s">
        <v>70</v>
      </c>
      <c r="P25" s="35" t="s">
        <v>70</v>
      </c>
      <c r="Q25" s="35" t="s">
        <v>70</v>
      </c>
      <c r="R25" s="35" t="s">
        <v>70</v>
      </c>
      <c r="S25" s="35" t="s">
        <v>70</v>
      </c>
    </row>
    <row r="26" spans="1:19" s="94" customFormat="1" ht="14.5" customHeight="1">
      <c r="A26" s="40" t="s">
        <v>17</v>
      </c>
      <c r="B26" s="20">
        <v>7270</v>
      </c>
      <c r="C26" s="20" t="s">
        <v>70</v>
      </c>
      <c r="D26" s="20" t="s">
        <v>70</v>
      </c>
      <c r="E26" s="20" t="s">
        <v>70</v>
      </c>
      <c r="F26" s="20" t="s">
        <v>70</v>
      </c>
      <c r="G26" s="20" t="s">
        <v>70</v>
      </c>
      <c r="H26" s="20">
        <f t="shared" si="8"/>
        <v>8345</v>
      </c>
      <c r="I26" s="20">
        <v>240</v>
      </c>
      <c r="J26" s="20">
        <v>3540</v>
      </c>
      <c r="K26" s="20">
        <v>1253</v>
      </c>
      <c r="L26" s="20">
        <v>1919</v>
      </c>
      <c r="M26" s="20">
        <v>1393</v>
      </c>
      <c r="N26" s="36">
        <f t="shared" si="5"/>
        <v>1075</v>
      </c>
      <c r="O26" s="36" t="s">
        <v>70</v>
      </c>
      <c r="P26" s="36" t="s">
        <v>70</v>
      </c>
      <c r="Q26" s="36" t="s">
        <v>70</v>
      </c>
      <c r="R26" s="36" t="s">
        <v>70</v>
      </c>
      <c r="S26" s="36" t="s">
        <v>70</v>
      </c>
    </row>
    <row r="27" spans="1:19" s="94" customFormat="1" ht="14.5" customHeight="1">
      <c r="A27" s="39" t="s">
        <v>18</v>
      </c>
      <c r="B27" s="11">
        <v>3969</v>
      </c>
      <c r="C27" s="11" t="s">
        <v>70</v>
      </c>
      <c r="D27" s="11" t="s">
        <v>70</v>
      </c>
      <c r="E27" s="11" t="s">
        <v>70</v>
      </c>
      <c r="F27" s="11" t="s">
        <v>70</v>
      </c>
      <c r="G27" s="11" t="s">
        <v>70</v>
      </c>
      <c r="H27" s="11">
        <f t="shared" si="8"/>
        <v>4742</v>
      </c>
      <c r="I27" s="11">
        <v>76</v>
      </c>
      <c r="J27" s="11">
        <v>933</v>
      </c>
      <c r="K27" s="11">
        <v>761</v>
      </c>
      <c r="L27" s="11">
        <v>1429</v>
      </c>
      <c r="M27" s="11">
        <v>1543</v>
      </c>
      <c r="N27" s="35">
        <f t="shared" si="5"/>
        <v>773</v>
      </c>
      <c r="O27" s="35" t="s">
        <v>70</v>
      </c>
      <c r="P27" s="35" t="s">
        <v>70</v>
      </c>
      <c r="Q27" s="35" t="s">
        <v>70</v>
      </c>
      <c r="R27" s="35" t="s">
        <v>70</v>
      </c>
      <c r="S27" s="35" t="s">
        <v>70</v>
      </c>
    </row>
    <row r="28" spans="1:19" s="94" customFormat="1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9">C9*100/$B9</f>
        <v>40.220704009298494</v>
      </c>
      <c r="D29" s="56">
        <f t="shared" si="9"/>
        <v>8.8247815597948378</v>
      </c>
      <c r="E29" s="56">
        <f t="shared" si="9"/>
        <v>8.3801298815388456</v>
      </c>
      <c r="F29" s="56">
        <f t="shared" si="9"/>
        <v>36.57631722991465</v>
      </c>
      <c r="G29" s="56">
        <f t="shared" si="9"/>
        <v>5.9980673194531731</v>
      </c>
      <c r="H29" s="164">
        <f>H9*100/$H9</f>
        <v>100</v>
      </c>
      <c r="I29" s="56">
        <f t="shared" ref="I29:M29" si="10">I9*100/$H9</f>
        <v>35.421769034165187</v>
      </c>
      <c r="J29" s="56">
        <f t="shared" si="10"/>
        <v>12.350263855762407</v>
      </c>
      <c r="K29" s="56">
        <f t="shared" si="10"/>
        <v>8.5255558579180732</v>
      </c>
      <c r="L29" s="56">
        <f t="shared" si="10"/>
        <v>31.400703259645809</v>
      </c>
      <c r="M29" s="56">
        <f t="shared" si="10"/>
        <v>12.301707992508524</v>
      </c>
      <c r="N29" s="37" t="s">
        <v>140</v>
      </c>
      <c r="O29" s="37">
        <f t="shared" ref="O29:S41" si="11">I29-C29</f>
        <v>-4.7989349751333066</v>
      </c>
      <c r="P29" s="37">
        <f t="shared" si="11"/>
        <v>3.5254822959675689</v>
      </c>
      <c r="Q29" s="37">
        <f t="shared" si="11"/>
        <v>0.14542597637922761</v>
      </c>
      <c r="R29" s="37">
        <f t="shared" si="11"/>
        <v>-5.1756139702688415</v>
      </c>
      <c r="S29" s="37">
        <f t="shared" si="11"/>
        <v>6.3036406730553507</v>
      </c>
    </row>
    <row r="30" spans="1:19" s="94" customFormat="1" ht="14.5" customHeight="1">
      <c r="A30" s="18" t="s">
        <v>19</v>
      </c>
      <c r="B30" s="163">
        <f t="shared" ref="B30:G30" si="12">B10*100/$B10</f>
        <v>100</v>
      </c>
      <c r="C30" s="57">
        <f t="shared" si="12"/>
        <v>45.160708813296559</v>
      </c>
      <c r="D30" s="57">
        <f t="shared" si="12"/>
        <v>5.4738341174986029</v>
      </c>
      <c r="E30" s="57">
        <f t="shared" si="12"/>
        <v>5.461215366033926</v>
      </c>
      <c r="F30" s="57">
        <f t="shared" si="12"/>
        <v>36.469994411695779</v>
      </c>
      <c r="G30" s="57">
        <f t="shared" si="12"/>
        <v>7.4342472914751321</v>
      </c>
      <c r="H30" s="163">
        <f t="shared" ref="H30:M30" si="13">H10*100/$H10</f>
        <v>100</v>
      </c>
      <c r="I30" s="57">
        <f t="shared" si="13"/>
        <v>45.289950144319079</v>
      </c>
      <c r="J30" s="57">
        <f t="shared" si="13"/>
        <v>6.143573312709746</v>
      </c>
      <c r="K30" s="57">
        <f t="shared" si="13"/>
        <v>5.6512312005413694</v>
      </c>
      <c r="L30" s="57">
        <f t="shared" si="13"/>
        <v>34.253338673369335</v>
      </c>
      <c r="M30" s="57">
        <f t="shared" si="13"/>
        <v>8.6619066690604765</v>
      </c>
      <c r="N30" s="38" t="s">
        <v>140</v>
      </c>
      <c r="O30" s="38">
        <f t="shared" si="11"/>
        <v>0.12924133102252</v>
      </c>
      <c r="P30" s="38">
        <f t="shared" si="11"/>
        <v>0.66973919521114311</v>
      </c>
      <c r="Q30" s="38">
        <f t="shared" si="11"/>
        <v>0.19001583450744342</v>
      </c>
      <c r="R30" s="38">
        <f t="shared" si="11"/>
        <v>-2.2166557383264447</v>
      </c>
      <c r="S30" s="38">
        <f t="shared" si="11"/>
        <v>1.2276593775853444</v>
      </c>
    </row>
    <row r="31" spans="1:19" s="94" customFormat="1" ht="14.5" customHeight="1">
      <c r="A31" s="39" t="s">
        <v>3</v>
      </c>
      <c r="B31" s="164">
        <f t="shared" ref="B31" si="14">B11*100/$B11</f>
        <v>100</v>
      </c>
      <c r="C31" s="56" t="s">
        <v>70</v>
      </c>
      <c r="D31" s="56" t="s">
        <v>70</v>
      </c>
      <c r="E31" s="56" t="s">
        <v>70</v>
      </c>
      <c r="F31" s="56" t="s">
        <v>70</v>
      </c>
      <c r="G31" s="56" t="s">
        <v>70</v>
      </c>
      <c r="H31" s="164">
        <f t="shared" ref="H31:M31" si="15">H11*100/$H11</f>
        <v>100</v>
      </c>
      <c r="I31" s="56">
        <f t="shared" si="15"/>
        <v>32.678530159463833</v>
      </c>
      <c r="J31" s="56">
        <f t="shared" si="15"/>
        <v>10.862029119482321</v>
      </c>
      <c r="K31" s="56">
        <f t="shared" si="15"/>
        <v>8.9669516986364695</v>
      </c>
      <c r="L31" s="56">
        <f t="shared" si="15"/>
        <v>42.801016870811189</v>
      </c>
      <c r="M31" s="56">
        <f t="shared" si="15"/>
        <v>4.6914721516061935</v>
      </c>
      <c r="N31" s="37" t="s">
        <v>140</v>
      </c>
      <c r="O31" s="37" t="s">
        <v>70</v>
      </c>
      <c r="P31" s="37" t="s">
        <v>70</v>
      </c>
      <c r="Q31" s="37" t="s">
        <v>70</v>
      </c>
      <c r="R31" s="37" t="s">
        <v>70</v>
      </c>
      <c r="S31" s="37" t="s">
        <v>70</v>
      </c>
    </row>
    <row r="32" spans="1:19" s="94" customFormat="1" ht="14.5" customHeight="1">
      <c r="A32" s="40" t="s">
        <v>4</v>
      </c>
      <c r="B32" s="163">
        <f t="shared" ref="B32" si="16">B12*100/$B12</f>
        <v>100</v>
      </c>
      <c r="C32" s="57" t="s">
        <v>70</v>
      </c>
      <c r="D32" s="57" t="s">
        <v>70</v>
      </c>
      <c r="E32" s="57" t="s">
        <v>70</v>
      </c>
      <c r="F32" s="57" t="s">
        <v>70</v>
      </c>
      <c r="G32" s="57" t="s">
        <v>70</v>
      </c>
      <c r="H32" s="163">
        <f t="shared" ref="H32:M32" si="17">H12*100/$H12</f>
        <v>100</v>
      </c>
      <c r="I32" s="57">
        <f t="shared" si="17"/>
        <v>25</v>
      </c>
      <c r="J32" s="57">
        <f t="shared" si="17"/>
        <v>22.61904761904762</v>
      </c>
      <c r="K32" s="57">
        <f t="shared" si="17"/>
        <v>3.5714285714285716</v>
      </c>
      <c r="L32" s="57">
        <f t="shared" si="17"/>
        <v>45.238095238095241</v>
      </c>
      <c r="M32" s="57">
        <f t="shared" si="17"/>
        <v>3.5714285714285716</v>
      </c>
      <c r="N32" s="38" t="s">
        <v>140</v>
      </c>
      <c r="O32" s="38" t="s">
        <v>70</v>
      </c>
      <c r="P32" s="38" t="s">
        <v>70</v>
      </c>
      <c r="Q32" s="38" t="s">
        <v>70</v>
      </c>
      <c r="R32" s="38" t="s">
        <v>70</v>
      </c>
      <c r="S32" s="38" t="s">
        <v>70</v>
      </c>
    </row>
    <row r="33" spans="1:51" s="94" customFormat="1" ht="14.5" customHeight="1">
      <c r="A33" s="39" t="s">
        <v>5</v>
      </c>
      <c r="B33" s="164">
        <f t="shared" ref="B33" si="18">B13*100/$B13</f>
        <v>100</v>
      </c>
      <c r="C33" s="56" t="s">
        <v>70</v>
      </c>
      <c r="D33" s="56" t="s">
        <v>70</v>
      </c>
      <c r="E33" s="56" t="s">
        <v>70</v>
      </c>
      <c r="F33" s="56" t="s">
        <v>70</v>
      </c>
      <c r="G33" s="56" t="s">
        <v>70</v>
      </c>
      <c r="H33" s="164">
        <f t="shared" ref="H33:M33" si="19">H13*100/$H13</f>
        <v>100</v>
      </c>
      <c r="I33" s="56">
        <f t="shared" si="19"/>
        <v>26.810121258849094</v>
      </c>
      <c r="J33" s="56">
        <f t="shared" si="19"/>
        <v>12.756711291792248</v>
      </c>
      <c r="K33" s="56">
        <f t="shared" si="19"/>
        <v>13.548748861007921</v>
      </c>
      <c r="L33" s="56">
        <f t="shared" si="19"/>
        <v>41.508375972524007</v>
      </c>
      <c r="M33" s="56">
        <f t="shared" si="19"/>
        <v>5.3760426158267327</v>
      </c>
      <c r="N33" s="37" t="s">
        <v>140</v>
      </c>
      <c r="O33" s="37" t="s">
        <v>70</v>
      </c>
      <c r="P33" s="37" t="s">
        <v>70</v>
      </c>
      <c r="Q33" s="37" t="s">
        <v>70</v>
      </c>
      <c r="R33" s="37" t="s">
        <v>70</v>
      </c>
      <c r="S33" s="37" t="s">
        <v>70</v>
      </c>
    </row>
    <row r="34" spans="1:51" s="94" customFormat="1" ht="14.5" customHeight="1">
      <c r="A34" s="40" t="s">
        <v>6</v>
      </c>
      <c r="B34" s="163">
        <f t="shared" ref="B34" si="20">B14*100/$B14</f>
        <v>100</v>
      </c>
      <c r="C34" s="57" t="s">
        <v>70</v>
      </c>
      <c r="D34" s="57" t="s">
        <v>70</v>
      </c>
      <c r="E34" s="57" t="s">
        <v>70</v>
      </c>
      <c r="F34" s="57" t="s">
        <v>70</v>
      </c>
      <c r="G34" s="57" t="s">
        <v>70</v>
      </c>
      <c r="H34" s="163">
        <f t="shared" ref="H34:M34" si="21">H14*100/$H14</f>
        <v>100</v>
      </c>
      <c r="I34" s="57">
        <f t="shared" si="21"/>
        <v>35.275689223057647</v>
      </c>
      <c r="J34" s="57">
        <f t="shared" si="21"/>
        <v>23.30827067669173</v>
      </c>
      <c r="K34" s="57">
        <f t="shared" si="21"/>
        <v>6.4536340852130323</v>
      </c>
      <c r="L34" s="57">
        <f t="shared" si="21"/>
        <v>32.017543859649123</v>
      </c>
      <c r="M34" s="57">
        <f t="shared" si="21"/>
        <v>2.9448621553884711</v>
      </c>
      <c r="N34" s="38" t="s">
        <v>140</v>
      </c>
      <c r="O34" s="38" t="s">
        <v>70</v>
      </c>
      <c r="P34" s="38" t="s">
        <v>70</v>
      </c>
      <c r="Q34" s="38" t="s">
        <v>70</v>
      </c>
      <c r="R34" s="38" t="s">
        <v>70</v>
      </c>
      <c r="S34" s="38" t="s">
        <v>70</v>
      </c>
    </row>
    <row r="35" spans="1:51" s="94" customFormat="1" ht="14.5" customHeight="1">
      <c r="A35" s="39" t="s">
        <v>7</v>
      </c>
      <c r="B35" s="164">
        <f t="shared" ref="B35" si="22">B15*100/$B15</f>
        <v>100</v>
      </c>
      <c r="C35" s="56" t="s">
        <v>70</v>
      </c>
      <c r="D35" s="56" t="s">
        <v>70</v>
      </c>
      <c r="E35" s="56" t="s">
        <v>70</v>
      </c>
      <c r="F35" s="56" t="s">
        <v>70</v>
      </c>
      <c r="G35" s="56" t="s">
        <v>70</v>
      </c>
      <c r="H35" s="164">
        <f t="shared" ref="H35:M35" si="23">H15*100/$H15</f>
        <v>100</v>
      </c>
      <c r="I35" s="56">
        <f t="shared" si="23"/>
        <v>57.99278846153846</v>
      </c>
      <c r="J35" s="56">
        <f t="shared" si="23"/>
        <v>3.6725427350427351</v>
      </c>
      <c r="K35" s="56">
        <f t="shared" si="23"/>
        <v>3.5757211538461537</v>
      </c>
      <c r="L35" s="56">
        <f t="shared" si="23"/>
        <v>29.961271367521366</v>
      </c>
      <c r="M35" s="56">
        <f t="shared" si="23"/>
        <v>4.7976762820512819</v>
      </c>
      <c r="N35" s="37" t="s">
        <v>140</v>
      </c>
      <c r="O35" s="37" t="s">
        <v>70</v>
      </c>
      <c r="P35" s="37" t="s">
        <v>70</v>
      </c>
      <c r="Q35" s="37" t="s">
        <v>70</v>
      </c>
      <c r="R35" s="37" t="s">
        <v>70</v>
      </c>
      <c r="S35" s="37" t="s">
        <v>70</v>
      </c>
    </row>
    <row r="36" spans="1:51" s="94" customFormat="1" ht="14.5" customHeight="1">
      <c r="A36" s="40" t="s">
        <v>8</v>
      </c>
      <c r="B36" s="163">
        <f t="shared" ref="B36" si="24">B16*100/$B16</f>
        <v>100</v>
      </c>
      <c r="C36" s="57" t="s">
        <v>70</v>
      </c>
      <c r="D36" s="57" t="s">
        <v>70</v>
      </c>
      <c r="E36" s="57" t="s">
        <v>70</v>
      </c>
      <c r="F36" s="57" t="s">
        <v>70</v>
      </c>
      <c r="G36" s="57" t="s">
        <v>70</v>
      </c>
      <c r="H36" s="163">
        <f t="shared" ref="H36:M36" si="25">H16*100/$H16</f>
        <v>100</v>
      </c>
      <c r="I36" s="57">
        <f t="shared" si="25"/>
        <v>37.77329974811083</v>
      </c>
      <c r="J36" s="57">
        <f t="shared" si="25"/>
        <v>6.7657430730478589</v>
      </c>
      <c r="K36" s="57">
        <f t="shared" si="25"/>
        <v>6.3022670025188914</v>
      </c>
      <c r="L36" s="57">
        <f t="shared" si="25"/>
        <v>40.539042821158688</v>
      </c>
      <c r="M36" s="57">
        <f t="shared" si="25"/>
        <v>8.6196473551637283</v>
      </c>
      <c r="N36" s="38" t="s">
        <v>140</v>
      </c>
      <c r="O36" s="38" t="s">
        <v>70</v>
      </c>
      <c r="P36" s="38" t="s">
        <v>70</v>
      </c>
      <c r="Q36" s="38" t="s">
        <v>70</v>
      </c>
      <c r="R36" s="38" t="s">
        <v>70</v>
      </c>
      <c r="S36" s="38" t="s">
        <v>70</v>
      </c>
    </row>
    <row r="37" spans="1:51" s="94" customFormat="1" ht="14.5" customHeight="1">
      <c r="A37" s="39" t="s">
        <v>9</v>
      </c>
      <c r="B37" s="164">
        <f t="shared" ref="B37" si="26">B17*100/$B17</f>
        <v>100</v>
      </c>
      <c r="C37" s="56" t="s">
        <v>70</v>
      </c>
      <c r="D37" s="56" t="s">
        <v>70</v>
      </c>
      <c r="E37" s="56" t="s">
        <v>70</v>
      </c>
      <c r="F37" s="56" t="s">
        <v>70</v>
      </c>
      <c r="G37" s="56" t="s">
        <v>70</v>
      </c>
      <c r="H37" s="164">
        <f t="shared" ref="H37:M37" si="27">H17*100/$H17</f>
        <v>100</v>
      </c>
      <c r="I37" s="56">
        <f t="shared" si="27"/>
        <v>47.414053075995177</v>
      </c>
      <c r="J37" s="56">
        <f t="shared" si="27"/>
        <v>2.8950542822677927</v>
      </c>
      <c r="K37" s="56">
        <f t="shared" si="27"/>
        <v>3.80729794933655</v>
      </c>
      <c r="L37" s="56">
        <f t="shared" si="27"/>
        <v>42.008443908323279</v>
      </c>
      <c r="M37" s="56">
        <f t="shared" si="27"/>
        <v>3.8751507840772015</v>
      </c>
      <c r="N37" s="37" t="s">
        <v>140</v>
      </c>
      <c r="O37" s="37" t="s">
        <v>70</v>
      </c>
      <c r="P37" s="37" t="s">
        <v>70</v>
      </c>
      <c r="Q37" s="37" t="s">
        <v>70</v>
      </c>
      <c r="R37" s="37" t="s">
        <v>70</v>
      </c>
      <c r="S37" s="37" t="s">
        <v>70</v>
      </c>
    </row>
    <row r="38" spans="1:51" s="94" customFormat="1" ht="14.5" customHeight="1">
      <c r="A38" s="40" t="s">
        <v>10</v>
      </c>
      <c r="B38" s="163">
        <f t="shared" ref="B38" si="28">B18*100/$B18</f>
        <v>100</v>
      </c>
      <c r="C38" s="57" t="s">
        <v>70</v>
      </c>
      <c r="D38" s="57" t="s">
        <v>70</v>
      </c>
      <c r="E38" s="57" t="s">
        <v>70</v>
      </c>
      <c r="F38" s="57" t="s">
        <v>70</v>
      </c>
      <c r="G38" s="57" t="s">
        <v>70</v>
      </c>
      <c r="H38" s="163">
        <f t="shared" ref="H38:M38" si="29">H18*100/$H18</f>
        <v>100</v>
      </c>
      <c r="I38" s="57">
        <f t="shared" si="29"/>
        <v>49.732971583607025</v>
      </c>
      <c r="J38" s="57">
        <f t="shared" si="29"/>
        <v>3.5441953448522061</v>
      </c>
      <c r="K38" s="57">
        <f t="shared" si="29"/>
        <v>3.5413394259603028</v>
      </c>
      <c r="L38" s="57">
        <f t="shared" si="29"/>
        <v>28.133657004141082</v>
      </c>
      <c r="M38" s="57">
        <f t="shared" si="29"/>
        <v>15.047836641439384</v>
      </c>
      <c r="N38" s="38" t="s">
        <v>140</v>
      </c>
      <c r="O38" s="38" t="s">
        <v>70</v>
      </c>
      <c r="P38" s="38" t="s">
        <v>70</v>
      </c>
      <c r="Q38" s="38" t="s">
        <v>70</v>
      </c>
      <c r="R38" s="38" t="s">
        <v>70</v>
      </c>
      <c r="S38" s="38" t="s">
        <v>70</v>
      </c>
    </row>
    <row r="39" spans="1:51" s="94" customFormat="1" ht="14.5" customHeight="1">
      <c r="A39" s="39" t="s">
        <v>11</v>
      </c>
      <c r="B39" s="164">
        <f t="shared" ref="B39" si="30">B19*100/$B19</f>
        <v>100</v>
      </c>
      <c r="C39" s="56" t="s">
        <v>70</v>
      </c>
      <c r="D39" s="56" t="s">
        <v>70</v>
      </c>
      <c r="E39" s="56" t="s">
        <v>70</v>
      </c>
      <c r="F39" s="56" t="s">
        <v>70</v>
      </c>
      <c r="G39" s="56" t="s">
        <v>70</v>
      </c>
      <c r="H39" s="164">
        <f t="shared" ref="H39:M39" si="31">H19*100/$H19</f>
        <v>100</v>
      </c>
      <c r="I39" s="56">
        <f t="shared" si="31"/>
        <v>41.862071768196039</v>
      </c>
      <c r="J39" s="56">
        <f t="shared" si="31"/>
        <v>8.4488153777380415</v>
      </c>
      <c r="K39" s="56">
        <f t="shared" si="31"/>
        <v>6.4575120900556753</v>
      </c>
      <c r="L39" s="56">
        <f t="shared" si="31"/>
        <v>33.096273418133052</v>
      </c>
      <c r="M39" s="56">
        <f t="shared" si="31"/>
        <v>10.13532734587719</v>
      </c>
      <c r="N39" s="37" t="s">
        <v>140</v>
      </c>
      <c r="O39" s="37" t="s">
        <v>70</v>
      </c>
      <c r="P39" s="37" t="s">
        <v>70</v>
      </c>
      <c r="Q39" s="37" t="s">
        <v>70</v>
      </c>
      <c r="R39" s="37" t="s">
        <v>70</v>
      </c>
      <c r="S39" s="37" t="s">
        <v>70</v>
      </c>
    </row>
    <row r="40" spans="1:51" s="94" customFormat="1" ht="14.5" customHeight="1">
      <c r="A40" s="40" t="s">
        <v>12</v>
      </c>
      <c r="B40" s="163">
        <f t="shared" ref="B40" si="32">B20*100/$B20</f>
        <v>100</v>
      </c>
      <c r="C40" s="57" t="s">
        <v>70</v>
      </c>
      <c r="D40" s="57" t="s">
        <v>70</v>
      </c>
      <c r="E40" s="57" t="s">
        <v>70</v>
      </c>
      <c r="F40" s="57" t="s">
        <v>70</v>
      </c>
      <c r="G40" s="57" t="s">
        <v>70</v>
      </c>
      <c r="H40" s="163">
        <f t="shared" ref="H40:M40" si="33">H20*100/$H20</f>
        <v>100</v>
      </c>
      <c r="I40" s="57">
        <f t="shared" si="33"/>
        <v>48.114224137931032</v>
      </c>
      <c r="J40" s="57">
        <f t="shared" si="33"/>
        <v>3.7176724137931036</v>
      </c>
      <c r="K40" s="57">
        <f t="shared" si="33"/>
        <v>5.4418103448275863</v>
      </c>
      <c r="L40" s="57">
        <f t="shared" si="33"/>
        <v>37.392241379310342</v>
      </c>
      <c r="M40" s="57">
        <f t="shared" si="33"/>
        <v>5.3340517241379306</v>
      </c>
      <c r="N40" s="38" t="s">
        <v>140</v>
      </c>
      <c r="O40" s="38" t="s">
        <v>70</v>
      </c>
      <c r="P40" s="38" t="s">
        <v>70</v>
      </c>
      <c r="Q40" s="38" t="s">
        <v>70</v>
      </c>
      <c r="R40" s="38" t="s">
        <v>70</v>
      </c>
      <c r="S40" s="38" t="s">
        <v>70</v>
      </c>
    </row>
    <row r="41" spans="1:51" s="94" customFormat="1" ht="14.5" customHeight="1">
      <c r="A41" s="109" t="s">
        <v>41</v>
      </c>
      <c r="B41" s="164">
        <f t="shared" ref="B41:G41" si="34">B21*100/$B21</f>
        <v>100</v>
      </c>
      <c r="C41" s="56">
        <f t="shared" si="34"/>
        <v>25.421898204401241</v>
      </c>
      <c r="D41" s="56">
        <f t="shared" si="34"/>
        <v>18.863237478061293</v>
      </c>
      <c r="E41" s="56">
        <f t="shared" si="34"/>
        <v>17.124341838801133</v>
      </c>
      <c r="F41" s="56">
        <f t="shared" si="34"/>
        <v>36.894829215606862</v>
      </c>
      <c r="G41" s="56">
        <f t="shared" si="34"/>
        <v>1.6956932631294721</v>
      </c>
      <c r="H41" s="164">
        <f t="shared" ref="H41:M41" si="35">H21*100/$H21</f>
        <v>100</v>
      </c>
      <c r="I41" s="56">
        <f t="shared" si="35"/>
        <v>1.8711116328207535</v>
      </c>
      <c r="J41" s="56">
        <f t="shared" si="35"/>
        <v>33.452283131822981</v>
      </c>
      <c r="K41" s="56">
        <f t="shared" si="35"/>
        <v>18.297922291348751</v>
      </c>
      <c r="L41" s="56">
        <f t="shared" si="35"/>
        <v>21.702077708651249</v>
      </c>
      <c r="M41" s="56">
        <f t="shared" si="35"/>
        <v>24.676605235356263</v>
      </c>
      <c r="N41" s="37" t="s">
        <v>140</v>
      </c>
      <c r="O41" s="37">
        <f t="shared" si="11"/>
        <v>-23.550786571580488</v>
      </c>
      <c r="P41" s="37">
        <f t="shared" si="11"/>
        <v>14.589045653761687</v>
      </c>
      <c r="Q41" s="37">
        <f t="shared" si="11"/>
        <v>1.1735804525476183</v>
      </c>
      <c r="R41" s="37">
        <f t="shared" si="11"/>
        <v>-15.192751506955613</v>
      </c>
      <c r="S41" s="37">
        <f t="shared" si="11"/>
        <v>22.980911972226792</v>
      </c>
    </row>
    <row r="42" spans="1:51" s="94" customFormat="1" ht="14.5" customHeight="1">
      <c r="A42" s="40" t="s">
        <v>13</v>
      </c>
      <c r="B42" s="163">
        <f t="shared" ref="B42" si="36">B22*100/$B22</f>
        <v>100</v>
      </c>
      <c r="C42" s="57" t="s">
        <v>70</v>
      </c>
      <c r="D42" s="57" t="s">
        <v>70</v>
      </c>
      <c r="E42" s="57" t="s">
        <v>70</v>
      </c>
      <c r="F42" s="57" t="s">
        <v>70</v>
      </c>
      <c r="G42" s="57" t="s">
        <v>70</v>
      </c>
      <c r="H42" s="163">
        <f t="shared" ref="H42:M42" si="37">H22*100/$H22</f>
        <v>100</v>
      </c>
      <c r="I42" s="57">
        <f t="shared" si="37"/>
        <v>0.33421284080914687</v>
      </c>
      <c r="J42" s="57">
        <f t="shared" si="37"/>
        <v>26.860158311345646</v>
      </c>
      <c r="K42" s="57">
        <f t="shared" si="37"/>
        <v>2.4274406332453826</v>
      </c>
      <c r="L42" s="57">
        <f t="shared" si="37"/>
        <v>6.2093227792436236</v>
      </c>
      <c r="M42" s="57">
        <f t="shared" si="37"/>
        <v>64.168865435356196</v>
      </c>
      <c r="N42" s="38" t="s">
        <v>140</v>
      </c>
      <c r="O42" s="38" t="s">
        <v>70</v>
      </c>
      <c r="P42" s="38" t="s">
        <v>70</v>
      </c>
      <c r="Q42" s="38" t="s">
        <v>70</v>
      </c>
      <c r="R42" s="38" t="s">
        <v>70</v>
      </c>
      <c r="S42" s="38" t="s">
        <v>70</v>
      </c>
    </row>
    <row r="43" spans="1:51" s="94" customFormat="1" ht="14.5" customHeight="1">
      <c r="A43" s="39" t="s">
        <v>14</v>
      </c>
      <c r="B43" s="164">
        <f t="shared" ref="B43" si="38">B23*100/$B23</f>
        <v>100</v>
      </c>
      <c r="C43" s="56" t="s">
        <v>70</v>
      </c>
      <c r="D43" s="56" t="s">
        <v>70</v>
      </c>
      <c r="E43" s="56" t="s">
        <v>70</v>
      </c>
      <c r="F43" s="56" t="s">
        <v>70</v>
      </c>
      <c r="G43" s="56" t="s">
        <v>70</v>
      </c>
      <c r="H43" s="164">
        <f t="shared" ref="H43:M43" si="39">H23*100/$H23</f>
        <v>100</v>
      </c>
      <c r="I43" s="56">
        <f t="shared" si="39"/>
        <v>2.3431753703898286</v>
      </c>
      <c r="J43" s="56">
        <f t="shared" si="39"/>
        <v>34.107386781548804</v>
      </c>
      <c r="K43" s="56">
        <f t="shared" si="39"/>
        <v>26.668067668382893</v>
      </c>
      <c r="L43" s="56">
        <f t="shared" si="39"/>
        <v>22.454555006829882</v>
      </c>
      <c r="M43" s="56">
        <f t="shared" si="39"/>
        <v>14.426815172848586</v>
      </c>
      <c r="N43" s="37" t="s">
        <v>140</v>
      </c>
      <c r="O43" s="37" t="s">
        <v>70</v>
      </c>
      <c r="P43" s="37" t="s">
        <v>70</v>
      </c>
      <c r="Q43" s="37" t="s">
        <v>70</v>
      </c>
      <c r="R43" s="37" t="s">
        <v>70</v>
      </c>
      <c r="S43" s="37" t="s">
        <v>70</v>
      </c>
    </row>
    <row r="44" spans="1:51" s="94" customFormat="1" ht="14.5" customHeight="1">
      <c r="A44" s="40" t="s">
        <v>15</v>
      </c>
      <c r="B44" s="163">
        <f t="shared" ref="B44" si="40">B24*100/$B24</f>
        <v>100</v>
      </c>
      <c r="C44" s="57" t="s">
        <v>70</v>
      </c>
      <c r="D44" s="57" t="s">
        <v>70</v>
      </c>
      <c r="E44" s="57" t="s">
        <v>70</v>
      </c>
      <c r="F44" s="57" t="s">
        <v>70</v>
      </c>
      <c r="G44" s="57" t="s">
        <v>70</v>
      </c>
      <c r="H44" s="163">
        <f t="shared" ref="H44:M44" si="41">H24*100/$H24</f>
        <v>100</v>
      </c>
      <c r="I44" s="57">
        <f t="shared" si="41"/>
        <v>1.6709511568123394</v>
      </c>
      <c r="J44" s="57">
        <f t="shared" si="41"/>
        <v>52.699228791773777</v>
      </c>
      <c r="K44" s="57">
        <f t="shared" si="41"/>
        <v>5.3984575835475574</v>
      </c>
      <c r="L44" s="57">
        <f t="shared" si="41"/>
        <v>21.208226221079691</v>
      </c>
      <c r="M44" s="57">
        <f t="shared" si="41"/>
        <v>19.023136246786631</v>
      </c>
      <c r="N44" s="38" t="s">
        <v>140</v>
      </c>
      <c r="O44" s="38" t="s">
        <v>70</v>
      </c>
      <c r="P44" s="38" t="s">
        <v>70</v>
      </c>
      <c r="Q44" s="38" t="s">
        <v>70</v>
      </c>
      <c r="R44" s="38" t="s">
        <v>70</v>
      </c>
      <c r="S44" s="38" t="s">
        <v>70</v>
      </c>
    </row>
    <row r="45" spans="1:51" s="94" customFormat="1" ht="14.5" customHeight="1">
      <c r="A45" s="39" t="s">
        <v>16</v>
      </c>
      <c r="B45" s="164">
        <f t="shared" ref="B45" si="42">B25*100/$B25</f>
        <v>100</v>
      </c>
      <c r="C45" s="56" t="s">
        <v>70</v>
      </c>
      <c r="D45" s="56" t="s">
        <v>70</v>
      </c>
      <c r="E45" s="56" t="s">
        <v>70</v>
      </c>
      <c r="F45" s="56" t="s">
        <v>70</v>
      </c>
      <c r="G45" s="56" t="s">
        <v>70</v>
      </c>
      <c r="H45" s="164">
        <f t="shared" ref="H45:M45" si="43">H25*100/$H25</f>
        <v>100</v>
      </c>
      <c r="I45" s="56">
        <f t="shared" si="43"/>
        <v>1.6705882352941177</v>
      </c>
      <c r="J45" s="56">
        <f t="shared" si="43"/>
        <v>32.807843137254899</v>
      </c>
      <c r="K45" s="56">
        <f t="shared" si="43"/>
        <v>23.686274509803923</v>
      </c>
      <c r="L45" s="56">
        <f t="shared" si="43"/>
        <v>24.125490196078431</v>
      </c>
      <c r="M45" s="56">
        <f t="shared" si="43"/>
        <v>17.709803921568628</v>
      </c>
      <c r="N45" s="37" t="s">
        <v>140</v>
      </c>
      <c r="O45" s="37" t="s">
        <v>70</v>
      </c>
      <c r="P45" s="37" t="s">
        <v>70</v>
      </c>
      <c r="Q45" s="37" t="s">
        <v>70</v>
      </c>
      <c r="R45" s="37" t="s">
        <v>70</v>
      </c>
      <c r="S45" s="37" t="s">
        <v>70</v>
      </c>
    </row>
    <row r="46" spans="1:51" s="94" customFormat="1" ht="14.5" customHeight="1">
      <c r="A46" s="40" t="s">
        <v>17</v>
      </c>
      <c r="B46" s="163">
        <f t="shared" ref="B46" si="44">B26*100/$B26</f>
        <v>100</v>
      </c>
      <c r="C46" s="57" t="s">
        <v>70</v>
      </c>
      <c r="D46" s="57" t="s">
        <v>70</v>
      </c>
      <c r="E46" s="57" t="s">
        <v>70</v>
      </c>
      <c r="F46" s="57" t="s">
        <v>70</v>
      </c>
      <c r="G46" s="57" t="s">
        <v>70</v>
      </c>
      <c r="H46" s="163">
        <f t="shared" ref="H46:M46" si="45">H26*100/$H26</f>
        <v>100</v>
      </c>
      <c r="I46" s="57">
        <f t="shared" si="45"/>
        <v>2.8759736369083284</v>
      </c>
      <c r="J46" s="57">
        <f t="shared" si="45"/>
        <v>42.420611144397846</v>
      </c>
      <c r="K46" s="57">
        <f t="shared" si="45"/>
        <v>15.014979029358898</v>
      </c>
      <c r="L46" s="57">
        <f t="shared" si="45"/>
        <v>22.99580587177951</v>
      </c>
      <c r="M46" s="57">
        <f t="shared" si="45"/>
        <v>16.692630317555423</v>
      </c>
      <c r="N46" s="38" t="s">
        <v>140</v>
      </c>
      <c r="O46" s="38" t="s">
        <v>70</v>
      </c>
      <c r="P46" s="38" t="s">
        <v>70</v>
      </c>
      <c r="Q46" s="38" t="s">
        <v>70</v>
      </c>
      <c r="R46" s="38" t="s">
        <v>70</v>
      </c>
      <c r="S46" s="38" t="s">
        <v>70</v>
      </c>
    </row>
    <row r="47" spans="1:51" s="94" customFormat="1" ht="14.5" customHeight="1" thickBot="1">
      <c r="A47" s="39" t="s">
        <v>18</v>
      </c>
      <c r="B47" s="164">
        <f t="shared" ref="B47" si="46">B27*100/$B27</f>
        <v>100</v>
      </c>
      <c r="C47" s="56" t="s">
        <v>70</v>
      </c>
      <c r="D47" s="56" t="s">
        <v>70</v>
      </c>
      <c r="E47" s="56" t="s">
        <v>70</v>
      </c>
      <c r="F47" s="56" t="s">
        <v>70</v>
      </c>
      <c r="G47" s="56" t="s">
        <v>70</v>
      </c>
      <c r="H47" s="164">
        <f t="shared" ref="H47:M47" si="47">H27*100/$H27</f>
        <v>100</v>
      </c>
      <c r="I47" s="56">
        <f t="shared" si="47"/>
        <v>1.6026992830029523</v>
      </c>
      <c r="J47" s="56">
        <f t="shared" si="47"/>
        <v>19.675242513707296</v>
      </c>
      <c r="K47" s="56">
        <f t="shared" si="47"/>
        <v>16.048080978490088</v>
      </c>
      <c r="L47" s="56">
        <f t="shared" si="47"/>
        <v>30.134964150147617</v>
      </c>
      <c r="M47" s="56">
        <f t="shared" si="47"/>
        <v>32.539013074652047</v>
      </c>
      <c r="N47" s="37" t="s">
        <v>140</v>
      </c>
      <c r="O47" s="37" t="s">
        <v>70</v>
      </c>
      <c r="P47" s="37" t="s">
        <v>70</v>
      </c>
      <c r="Q47" s="37" t="s">
        <v>70</v>
      </c>
      <c r="R47" s="37" t="s">
        <v>70</v>
      </c>
      <c r="S47" s="37" t="s">
        <v>70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ht="14.5" customHeight="1"/>
    <row r="51" spans="1:51" ht="14.5" customHeight="1"/>
    <row r="52" spans="1:51" ht="14.5" customHeight="1"/>
    <row r="53" spans="1:51" ht="14.5" customHeight="1"/>
    <row r="54" spans="1:51" ht="14.5" customHeight="1"/>
    <row r="55" spans="1:51" ht="14.5" customHeight="1"/>
    <row r="56" spans="1:51" ht="14.5" customHeight="1"/>
    <row r="57" spans="1:51" ht="14.5" customHeight="1"/>
    <row r="58" spans="1:51" ht="14.5" customHeight="1"/>
    <row r="59" spans="1:51" ht="14.5" customHeight="1"/>
    <row r="60" spans="1:51" ht="14.5" customHeight="1"/>
    <row r="61" spans="1:51" ht="14.5" customHeight="1"/>
    <row r="62" spans="1:51" ht="14.5" customHeight="1"/>
    <row r="63" spans="1:51" ht="14.5" customHeight="1"/>
    <row r="64" spans="1:51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5.4531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217</v>
      </c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103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103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s="94" customFormat="1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s="94" customFormat="1" ht="14.5" customHeight="1">
      <c r="A9" s="21" t="s">
        <v>30</v>
      </c>
      <c r="B9" s="17">
        <f>B11+B12+B13+B14+B15+B16+B17+B18+B19+B20+B22+B23+B24+B25+B26+B27</f>
        <v>71821</v>
      </c>
      <c r="C9" s="17">
        <f t="shared" ref="C9:D9" si="0">C11+C12+C13+C14+C15+C16+C17+C18+C19+C20+C22+C23+C24+C25+C26+C27</f>
        <v>27940</v>
      </c>
      <c r="D9" s="17">
        <f t="shared" si="0"/>
        <v>6752</v>
      </c>
      <c r="E9" s="17">
        <f>E11+E12+E13+E14+E15+E16+E17+E18+E19+E20+E22+E23+E24+E25+E26+E27</f>
        <v>5096</v>
      </c>
      <c r="F9" s="17">
        <f t="shared" ref="F9:G9" si="1">F11+F12+F13+F14+F15+F16+F17+F18+F19+F20+F22+F23+F24+F25+F26+F27</f>
        <v>26225</v>
      </c>
      <c r="G9" s="17">
        <f t="shared" si="1"/>
        <v>5808</v>
      </c>
      <c r="H9" s="17">
        <f>H11+H12+H13+H14+H15+H16+H17+H18+H19+H20+H22+H23+H24+H25+H26+H27</f>
        <v>86351</v>
      </c>
      <c r="I9" s="17">
        <f t="shared" ref="I9:J9" si="2">I11+I12+I13+I14+I15+I16+I17+I18+I19+I20+I22+I23+I24+I25+I26+I27</f>
        <v>33056</v>
      </c>
      <c r="J9" s="17">
        <f t="shared" si="2"/>
        <v>9185</v>
      </c>
      <c r="K9" s="17">
        <f>K11+K12+K13+K14+K15+K16+K17+K18+K19+K20+K22+K23+K24+K25+K26+K27</f>
        <v>6443</v>
      </c>
      <c r="L9" s="17">
        <f t="shared" ref="L9:M9" si="3">L11+L12+L13+L14+L15+L16+L17+L18+L19+L20+L22+L23+L24+L25+L26+L27</f>
        <v>30037</v>
      </c>
      <c r="M9" s="17">
        <f t="shared" si="3"/>
        <v>7630</v>
      </c>
      <c r="N9" s="110">
        <f>H9-B9</f>
        <v>14530</v>
      </c>
      <c r="O9" s="110">
        <f t="shared" ref="O9:S24" si="4">I9-C9</f>
        <v>5116</v>
      </c>
      <c r="P9" s="110">
        <f t="shared" si="4"/>
        <v>2433</v>
      </c>
      <c r="Q9" s="110">
        <f t="shared" si="4"/>
        <v>1347</v>
      </c>
      <c r="R9" s="110">
        <f t="shared" si="4"/>
        <v>3812</v>
      </c>
      <c r="S9" s="110">
        <f t="shared" si="4"/>
        <v>1822</v>
      </c>
    </row>
    <row r="10" spans="1:19" s="94" customFormat="1" ht="14.5" customHeight="1">
      <c r="A10" s="18" t="s">
        <v>19</v>
      </c>
      <c r="B10" s="19">
        <f>SUM(B11:B20)</f>
        <v>61741</v>
      </c>
      <c r="C10" s="19">
        <f t="shared" ref="C10:G10" si="5">SUM(C11:C20)</f>
        <v>25026</v>
      </c>
      <c r="D10" s="19">
        <f t="shared" si="5"/>
        <v>4516</v>
      </c>
      <c r="E10" s="19">
        <f t="shared" si="5"/>
        <v>4156</v>
      </c>
      <c r="F10" s="19">
        <f t="shared" si="5"/>
        <v>22543</v>
      </c>
      <c r="G10" s="19">
        <f t="shared" si="5"/>
        <v>5500</v>
      </c>
      <c r="H10" s="19">
        <f>SUM(H11:H20)</f>
        <v>74351</v>
      </c>
      <c r="I10" s="19">
        <f t="shared" ref="I10:M10" si="6">SUM(I11:I20)</f>
        <v>29619</v>
      </c>
      <c r="J10" s="19">
        <f t="shared" si="6"/>
        <v>6251</v>
      </c>
      <c r="K10" s="19">
        <f t="shared" si="6"/>
        <v>5353</v>
      </c>
      <c r="L10" s="19">
        <f t="shared" si="6"/>
        <v>25846</v>
      </c>
      <c r="M10" s="19">
        <f t="shared" si="6"/>
        <v>7282</v>
      </c>
      <c r="N10" s="66">
        <f t="shared" ref="N10:S27" si="7">H10-B10</f>
        <v>12610</v>
      </c>
      <c r="O10" s="66">
        <f t="shared" si="4"/>
        <v>4593</v>
      </c>
      <c r="P10" s="66">
        <f t="shared" si="4"/>
        <v>1735</v>
      </c>
      <c r="Q10" s="66">
        <f t="shared" si="4"/>
        <v>1197</v>
      </c>
      <c r="R10" s="66">
        <f t="shared" si="4"/>
        <v>3303</v>
      </c>
      <c r="S10" s="66">
        <f t="shared" si="4"/>
        <v>1782</v>
      </c>
    </row>
    <row r="11" spans="1:19" s="94" customFormat="1" ht="14.5" customHeight="1">
      <c r="A11" s="39" t="s">
        <v>3</v>
      </c>
      <c r="B11" s="11">
        <f>SUM(C11:G11)</f>
        <v>4556</v>
      </c>
      <c r="C11" s="11">
        <v>1067</v>
      </c>
      <c r="D11" s="11">
        <v>476</v>
      </c>
      <c r="E11" s="11">
        <v>382</v>
      </c>
      <c r="F11" s="11">
        <v>2209</v>
      </c>
      <c r="G11" s="11">
        <v>422</v>
      </c>
      <c r="H11" s="11">
        <f>SUM(I11:M11)</f>
        <v>5456</v>
      </c>
      <c r="I11" s="11">
        <v>1525</v>
      </c>
      <c r="J11" s="11">
        <v>763</v>
      </c>
      <c r="K11" s="11">
        <v>527</v>
      </c>
      <c r="L11" s="11">
        <v>2224</v>
      </c>
      <c r="M11" s="11">
        <v>417</v>
      </c>
      <c r="N11" s="35">
        <f t="shared" si="7"/>
        <v>900</v>
      </c>
      <c r="O11" s="35">
        <f t="shared" si="4"/>
        <v>458</v>
      </c>
      <c r="P11" s="35">
        <f t="shared" si="4"/>
        <v>287</v>
      </c>
      <c r="Q11" s="35">
        <f t="shared" si="4"/>
        <v>145</v>
      </c>
      <c r="R11" s="35">
        <f t="shared" si="4"/>
        <v>15</v>
      </c>
      <c r="S11" s="35">
        <f t="shared" si="4"/>
        <v>-5</v>
      </c>
    </row>
    <row r="12" spans="1:19" s="94" customFormat="1" ht="14.5" customHeight="1">
      <c r="A12" s="40" t="s">
        <v>4</v>
      </c>
      <c r="B12" s="20">
        <f t="shared" ref="B12:B20" si="8">SUM(C12:G12)</f>
        <v>1449</v>
      </c>
      <c r="C12" s="20">
        <v>342</v>
      </c>
      <c r="D12" s="20">
        <v>133</v>
      </c>
      <c r="E12" s="20">
        <v>80</v>
      </c>
      <c r="F12" s="20">
        <v>763</v>
      </c>
      <c r="G12" s="20">
        <v>131</v>
      </c>
      <c r="H12" s="20">
        <f t="shared" ref="H12:H20" si="9">SUM(I12:M12)</f>
        <v>1752</v>
      </c>
      <c r="I12" s="20">
        <v>454</v>
      </c>
      <c r="J12" s="20">
        <v>265</v>
      </c>
      <c r="K12" s="20">
        <v>128</v>
      </c>
      <c r="L12" s="20">
        <v>753</v>
      </c>
      <c r="M12" s="20">
        <v>152</v>
      </c>
      <c r="N12" s="36">
        <f t="shared" si="7"/>
        <v>303</v>
      </c>
      <c r="O12" s="36">
        <f t="shared" si="4"/>
        <v>112</v>
      </c>
      <c r="P12" s="36">
        <f t="shared" si="4"/>
        <v>132</v>
      </c>
      <c r="Q12" s="36">
        <f t="shared" si="4"/>
        <v>48</v>
      </c>
      <c r="R12" s="36">
        <f t="shared" si="4"/>
        <v>-10</v>
      </c>
      <c r="S12" s="36">
        <f t="shared" si="4"/>
        <v>21</v>
      </c>
    </row>
    <row r="13" spans="1:19" s="94" customFormat="1" ht="14.5" customHeight="1">
      <c r="A13" s="39" t="s">
        <v>5</v>
      </c>
      <c r="B13" s="11">
        <f t="shared" si="8"/>
        <v>9367</v>
      </c>
      <c r="C13" s="11">
        <v>2098</v>
      </c>
      <c r="D13" s="11">
        <v>1116</v>
      </c>
      <c r="E13" s="11">
        <v>1173</v>
      </c>
      <c r="F13" s="11">
        <v>4438</v>
      </c>
      <c r="G13" s="11">
        <v>542</v>
      </c>
      <c r="H13" s="11">
        <f t="shared" si="9"/>
        <v>10900</v>
      </c>
      <c r="I13" s="11">
        <v>2560</v>
      </c>
      <c r="J13" s="11">
        <v>1511</v>
      </c>
      <c r="K13" s="11">
        <v>1449</v>
      </c>
      <c r="L13" s="11">
        <v>4762</v>
      </c>
      <c r="M13" s="11">
        <v>618</v>
      </c>
      <c r="N13" s="35">
        <f t="shared" si="7"/>
        <v>1533</v>
      </c>
      <c r="O13" s="35">
        <f t="shared" si="4"/>
        <v>462</v>
      </c>
      <c r="P13" s="35">
        <f t="shared" si="4"/>
        <v>395</v>
      </c>
      <c r="Q13" s="35">
        <f t="shared" si="4"/>
        <v>276</v>
      </c>
      <c r="R13" s="35">
        <f t="shared" si="4"/>
        <v>324</v>
      </c>
      <c r="S13" s="35">
        <f t="shared" si="4"/>
        <v>76</v>
      </c>
    </row>
    <row r="14" spans="1:19" s="94" customFormat="1" ht="14.5" customHeight="1">
      <c r="A14" s="40" t="s">
        <v>6</v>
      </c>
      <c r="B14" s="20">
        <f t="shared" si="8"/>
        <v>1023</v>
      </c>
      <c r="C14" s="20">
        <v>262</v>
      </c>
      <c r="D14" s="20">
        <v>123</v>
      </c>
      <c r="E14" s="20">
        <v>184</v>
      </c>
      <c r="F14" s="20">
        <v>347</v>
      </c>
      <c r="G14" s="20">
        <v>107</v>
      </c>
      <c r="H14" s="20">
        <f t="shared" si="9"/>
        <v>1099</v>
      </c>
      <c r="I14" s="20">
        <v>258</v>
      </c>
      <c r="J14" s="20">
        <v>186</v>
      </c>
      <c r="K14" s="20">
        <v>207</v>
      </c>
      <c r="L14" s="20">
        <v>351</v>
      </c>
      <c r="M14" s="20">
        <v>97</v>
      </c>
      <c r="N14" s="36">
        <f t="shared" si="7"/>
        <v>76</v>
      </c>
      <c r="O14" s="36">
        <f t="shared" si="4"/>
        <v>-4</v>
      </c>
      <c r="P14" s="36">
        <f t="shared" si="4"/>
        <v>63</v>
      </c>
      <c r="Q14" s="36">
        <f t="shared" si="4"/>
        <v>23</v>
      </c>
      <c r="R14" s="36">
        <f t="shared" si="4"/>
        <v>4</v>
      </c>
      <c r="S14" s="36">
        <f t="shared" si="4"/>
        <v>-10</v>
      </c>
    </row>
    <row r="15" spans="1:19" s="94" customFormat="1" ht="14.5" customHeight="1">
      <c r="A15" s="39" t="s">
        <v>7</v>
      </c>
      <c r="B15" s="11">
        <f t="shared" si="8"/>
        <v>14134</v>
      </c>
      <c r="C15" s="11">
        <v>7518</v>
      </c>
      <c r="D15" s="11">
        <v>824</v>
      </c>
      <c r="E15" s="11">
        <v>765</v>
      </c>
      <c r="F15" s="11">
        <v>4165</v>
      </c>
      <c r="G15" s="11">
        <v>862</v>
      </c>
      <c r="H15" s="11">
        <f t="shared" si="9"/>
        <v>15790</v>
      </c>
      <c r="I15" s="11">
        <v>8398</v>
      </c>
      <c r="J15" s="11">
        <v>937</v>
      </c>
      <c r="K15" s="11">
        <v>859</v>
      </c>
      <c r="L15" s="11">
        <v>4626</v>
      </c>
      <c r="M15" s="11">
        <v>970</v>
      </c>
      <c r="N15" s="35">
        <f t="shared" si="7"/>
        <v>1656</v>
      </c>
      <c r="O15" s="35">
        <f t="shared" si="4"/>
        <v>880</v>
      </c>
      <c r="P15" s="35">
        <f t="shared" si="4"/>
        <v>113</v>
      </c>
      <c r="Q15" s="35">
        <f t="shared" si="4"/>
        <v>94</v>
      </c>
      <c r="R15" s="35">
        <f t="shared" si="4"/>
        <v>461</v>
      </c>
      <c r="S15" s="35">
        <f t="shared" si="4"/>
        <v>108</v>
      </c>
    </row>
    <row r="16" spans="1:19" s="94" customFormat="1" ht="14.5" customHeight="1">
      <c r="A16" s="40" t="s">
        <v>8</v>
      </c>
      <c r="B16" s="20">
        <f t="shared" si="8"/>
        <v>6635</v>
      </c>
      <c r="C16" s="20">
        <v>2213</v>
      </c>
      <c r="D16" s="20">
        <v>490</v>
      </c>
      <c r="E16" s="20">
        <v>409</v>
      </c>
      <c r="F16" s="20">
        <v>2710</v>
      </c>
      <c r="G16" s="20">
        <v>813</v>
      </c>
      <c r="H16" s="20">
        <f t="shared" si="9"/>
        <v>7817</v>
      </c>
      <c r="I16" s="20">
        <v>2471</v>
      </c>
      <c r="J16" s="20">
        <v>607</v>
      </c>
      <c r="K16" s="20">
        <v>572</v>
      </c>
      <c r="L16" s="20">
        <v>3229</v>
      </c>
      <c r="M16" s="20">
        <v>938</v>
      </c>
      <c r="N16" s="36">
        <f t="shared" si="7"/>
        <v>1182</v>
      </c>
      <c r="O16" s="36">
        <f t="shared" si="4"/>
        <v>258</v>
      </c>
      <c r="P16" s="36">
        <f t="shared" si="4"/>
        <v>117</v>
      </c>
      <c r="Q16" s="36">
        <f t="shared" si="4"/>
        <v>163</v>
      </c>
      <c r="R16" s="36">
        <f t="shared" si="4"/>
        <v>519</v>
      </c>
      <c r="S16" s="36">
        <f t="shared" si="4"/>
        <v>125</v>
      </c>
    </row>
    <row r="17" spans="1:19" s="94" customFormat="1" ht="14.5" customHeight="1">
      <c r="A17" s="39" t="s">
        <v>9</v>
      </c>
      <c r="B17" s="11">
        <f t="shared" si="8"/>
        <v>4156</v>
      </c>
      <c r="C17" s="11">
        <v>2019</v>
      </c>
      <c r="D17" s="11">
        <v>88</v>
      </c>
      <c r="E17" s="11">
        <v>101</v>
      </c>
      <c r="F17" s="11">
        <v>1757</v>
      </c>
      <c r="G17" s="11">
        <v>191</v>
      </c>
      <c r="H17" s="11">
        <f t="shared" si="9"/>
        <v>4880</v>
      </c>
      <c r="I17" s="11">
        <v>2341</v>
      </c>
      <c r="J17" s="11">
        <v>109</v>
      </c>
      <c r="K17" s="11">
        <v>177</v>
      </c>
      <c r="L17" s="11">
        <v>2015</v>
      </c>
      <c r="M17" s="11">
        <v>238</v>
      </c>
      <c r="N17" s="35">
        <f t="shared" si="7"/>
        <v>724</v>
      </c>
      <c r="O17" s="35">
        <f t="shared" si="4"/>
        <v>322</v>
      </c>
      <c r="P17" s="35">
        <f t="shared" si="4"/>
        <v>21</v>
      </c>
      <c r="Q17" s="35">
        <f t="shared" si="4"/>
        <v>76</v>
      </c>
      <c r="R17" s="35">
        <f t="shared" si="4"/>
        <v>258</v>
      </c>
      <c r="S17" s="35">
        <f t="shared" si="4"/>
        <v>47</v>
      </c>
    </row>
    <row r="18" spans="1:19" s="94" customFormat="1" ht="14.5" customHeight="1">
      <c r="A18" s="40" t="s">
        <v>10</v>
      </c>
      <c r="B18" s="20">
        <f t="shared" si="8"/>
        <v>10540</v>
      </c>
      <c r="C18" s="20">
        <v>5241</v>
      </c>
      <c r="D18" s="20">
        <v>416</v>
      </c>
      <c r="E18" s="20">
        <v>515</v>
      </c>
      <c r="F18" s="20">
        <v>2909</v>
      </c>
      <c r="G18" s="20">
        <v>1459</v>
      </c>
      <c r="H18" s="20">
        <f t="shared" si="9"/>
        <v>13499</v>
      </c>
      <c r="I18" s="20">
        <v>6428</v>
      </c>
      <c r="J18" s="20">
        <v>480</v>
      </c>
      <c r="K18" s="20">
        <v>683</v>
      </c>
      <c r="L18" s="20">
        <v>3698</v>
      </c>
      <c r="M18" s="20">
        <v>2210</v>
      </c>
      <c r="N18" s="36">
        <f t="shared" si="7"/>
        <v>2959</v>
      </c>
      <c r="O18" s="36">
        <f t="shared" si="4"/>
        <v>1187</v>
      </c>
      <c r="P18" s="36">
        <f t="shared" si="4"/>
        <v>64</v>
      </c>
      <c r="Q18" s="36">
        <f t="shared" si="4"/>
        <v>168</v>
      </c>
      <c r="R18" s="36">
        <f t="shared" si="4"/>
        <v>789</v>
      </c>
      <c r="S18" s="36">
        <f t="shared" si="4"/>
        <v>751</v>
      </c>
    </row>
    <row r="19" spans="1:19" s="94" customFormat="1" ht="14.5" customHeight="1">
      <c r="A19" s="39" t="s">
        <v>11</v>
      </c>
      <c r="B19" s="11">
        <f t="shared" si="8"/>
        <v>9316</v>
      </c>
      <c r="C19" s="11">
        <v>3978</v>
      </c>
      <c r="D19" s="11">
        <v>832</v>
      </c>
      <c r="E19" s="11">
        <v>513</v>
      </c>
      <c r="F19" s="11">
        <v>3039</v>
      </c>
      <c r="G19" s="11">
        <v>954</v>
      </c>
      <c r="H19" s="11">
        <f t="shared" si="9"/>
        <v>12539</v>
      </c>
      <c r="I19" s="11">
        <v>4828</v>
      </c>
      <c r="J19" s="11">
        <v>1373</v>
      </c>
      <c r="K19" s="11">
        <v>713</v>
      </c>
      <c r="L19" s="11">
        <v>4006</v>
      </c>
      <c r="M19" s="11">
        <v>1619</v>
      </c>
      <c r="N19" s="35">
        <f t="shared" si="7"/>
        <v>3223</v>
      </c>
      <c r="O19" s="35">
        <f t="shared" si="4"/>
        <v>850</v>
      </c>
      <c r="P19" s="35">
        <f t="shared" si="4"/>
        <v>541</v>
      </c>
      <c r="Q19" s="35">
        <f t="shared" si="4"/>
        <v>200</v>
      </c>
      <c r="R19" s="35">
        <f t="shared" si="4"/>
        <v>967</v>
      </c>
      <c r="S19" s="35">
        <f t="shared" si="4"/>
        <v>665</v>
      </c>
    </row>
    <row r="20" spans="1:19" s="94" customFormat="1" ht="14.5" customHeight="1">
      <c r="A20" s="40" t="s">
        <v>12</v>
      </c>
      <c r="B20" s="20">
        <f t="shared" si="8"/>
        <v>565</v>
      </c>
      <c r="C20" s="20">
        <v>288</v>
      </c>
      <c r="D20" s="20">
        <v>18</v>
      </c>
      <c r="E20" s="20">
        <v>34</v>
      </c>
      <c r="F20" s="20">
        <v>206</v>
      </c>
      <c r="G20" s="20">
        <v>19</v>
      </c>
      <c r="H20" s="20">
        <f t="shared" si="9"/>
        <v>619</v>
      </c>
      <c r="I20" s="20">
        <v>356</v>
      </c>
      <c r="J20" s="20">
        <v>20</v>
      </c>
      <c r="K20" s="20">
        <v>38</v>
      </c>
      <c r="L20" s="20">
        <v>182</v>
      </c>
      <c r="M20" s="20">
        <v>23</v>
      </c>
      <c r="N20" s="36">
        <f t="shared" si="7"/>
        <v>54</v>
      </c>
      <c r="O20" s="36">
        <f t="shared" si="4"/>
        <v>68</v>
      </c>
      <c r="P20" s="36">
        <f t="shared" si="4"/>
        <v>2</v>
      </c>
      <c r="Q20" s="36">
        <f t="shared" si="4"/>
        <v>4</v>
      </c>
      <c r="R20" s="36">
        <f t="shared" si="4"/>
        <v>-24</v>
      </c>
      <c r="S20" s="36">
        <f t="shared" si="4"/>
        <v>4</v>
      </c>
    </row>
    <row r="21" spans="1:19" s="94" customFormat="1" ht="14.5" customHeight="1">
      <c r="A21" s="109" t="s">
        <v>41</v>
      </c>
      <c r="B21" s="11">
        <f>SUM(B22:B27)</f>
        <v>10080</v>
      </c>
      <c r="C21" s="11">
        <f t="shared" ref="C21:G21" si="10">SUM(C22:C27)</f>
        <v>2914</v>
      </c>
      <c r="D21" s="11">
        <f t="shared" si="10"/>
        <v>2236</v>
      </c>
      <c r="E21" s="11">
        <f t="shared" si="10"/>
        <v>940</v>
      </c>
      <c r="F21" s="11">
        <f t="shared" si="10"/>
        <v>3682</v>
      </c>
      <c r="G21" s="11">
        <f t="shared" si="10"/>
        <v>308</v>
      </c>
      <c r="H21" s="11">
        <f>SUM(H22:H27)</f>
        <v>12000</v>
      </c>
      <c r="I21" s="11">
        <f t="shared" ref="I21:M21" si="11">SUM(I22:I27)</f>
        <v>3437</v>
      </c>
      <c r="J21" s="11">
        <f t="shared" si="11"/>
        <v>2934</v>
      </c>
      <c r="K21" s="11">
        <f t="shared" si="11"/>
        <v>1090</v>
      </c>
      <c r="L21" s="11">
        <f t="shared" si="11"/>
        <v>4191</v>
      </c>
      <c r="M21" s="11">
        <f t="shared" si="11"/>
        <v>348</v>
      </c>
      <c r="N21" s="35">
        <f t="shared" si="7"/>
        <v>1920</v>
      </c>
      <c r="O21" s="35">
        <f t="shared" si="4"/>
        <v>523</v>
      </c>
      <c r="P21" s="35">
        <f t="shared" si="4"/>
        <v>698</v>
      </c>
      <c r="Q21" s="35">
        <f t="shared" si="4"/>
        <v>150</v>
      </c>
      <c r="R21" s="35">
        <f t="shared" si="4"/>
        <v>509</v>
      </c>
      <c r="S21" s="35">
        <f t="shared" si="4"/>
        <v>40</v>
      </c>
    </row>
    <row r="22" spans="1:19" s="94" customFormat="1" ht="14.5" customHeight="1">
      <c r="A22" s="40" t="s">
        <v>13</v>
      </c>
      <c r="B22" s="20">
        <f t="shared" ref="B22:B27" si="12">SUM(C22:G22)</f>
        <v>2264</v>
      </c>
      <c r="C22" s="20">
        <v>890</v>
      </c>
      <c r="D22" s="20">
        <v>215</v>
      </c>
      <c r="E22" s="20">
        <v>129</v>
      </c>
      <c r="F22" s="20">
        <v>950</v>
      </c>
      <c r="G22" s="20">
        <v>80</v>
      </c>
      <c r="H22" s="20">
        <f t="shared" ref="H22:H27" si="13">SUM(I22:M22)</f>
        <v>2658</v>
      </c>
      <c r="I22" s="20">
        <v>1071</v>
      </c>
      <c r="J22" s="20">
        <v>300</v>
      </c>
      <c r="K22" s="20">
        <v>146</v>
      </c>
      <c r="L22" s="20">
        <v>1062</v>
      </c>
      <c r="M22" s="20">
        <v>79</v>
      </c>
      <c r="N22" s="36">
        <f t="shared" si="7"/>
        <v>394</v>
      </c>
      <c r="O22" s="36">
        <f t="shared" si="4"/>
        <v>181</v>
      </c>
      <c r="P22" s="36">
        <f t="shared" si="4"/>
        <v>85</v>
      </c>
      <c r="Q22" s="36">
        <f t="shared" si="4"/>
        <v>17</v>
      </c>
      <c r="R22" s="36">
        <f t="shared" si="4"/>
        <v>112</v>
      </c>
      <c r="S22" s="36">
        <f t="shared" si="4"/>
        <v>-1</v>
      </c>
    </row>
    <row r="23" spans="1:19" s="94" customFormat="1" ht="14.5" customHeight="1">
      <c r="A23" s="39" t="s">
        <v>14</v>
      </c>
      <c r="B23" s="11">
        <f t="shared" si="12"/>
        <v>1235</v>
      </c>
      <c r="C23" s="11">
        <v>302</v>
      </c>
      <c r="D23" s="11">
        <v>254</v>
      </c>
      <c r="E23" s="11">
        <v>121</v>
      </c>
      <c r="F23" s="11">
        <v>490</v>
      </c>
      <c r="G23" s="11">
        <v>68</v>
      </c>
      <c r="H23" s="11">
        <f t="shared" si="13"/>
        <v>1451</v>
      </c>
      <c r="I23" s="11">
        <v>298</v>
      </c>
      <c r="J23" s="11">
        <v>281</v>
      </c>
      <c r="K23" s="11">
        <v>178</v>
      </c>
      <c r="L23" s="11">
        <v>622</v>
      </c>
      <c r="M23" s="11">
        <v>72</v>
      </c>
      <c r="N23" s="35">
        <f t="shared" si="7"/>
        <v>216</v>
      </c>
      <c r="O23" s="35">
        <f t="shared" si="4"/>
        <v>-4</v>
      </c>
      <c r="P23" s="35">
        <f t="shared" si="4"/>
        <v>27</v>
      </c>
      <c r="Q23" s="35">
        <f t="shared" si="4"/>
        <v>57</v>
      </c>
      <c r="R23" s="35">
        <f t="shared" si="4"/>
        <v>132</v>
      </c>
      <c r="S23" s="35">
        <f t="shared" si="4"/>
        <v>4</v>
      </c>
    </row>
    <row r="24" spans="1:19" s="94" customFormat="1" ht="14.5" customHeight="1">
      <c r="A24" s="40" t="s">
        <v>15</v>
      </c>
      <c r="B24" s="20">
        <f t="shared" si="12"/>
        <v>1045</v>
      </c>
      <c r="C24" s="20">
        <v>281</v>
      </c>
      <c r="D24" s="20">
        <v>316</v>
      </c>
      <c r="E24" s="20">
        <v>80</v>
      </c>
      <c r="F24" s="20">
        <v>322</v>
      </c>
      <c r="G24" s="20">
        <v>46</v>
      </c>
      <c r="H24" s="20">
        <f t="shared" si="13"/>
        <v>1324</v>
      </c>
      <c r="I24" s="20">
        <v>419</v>
      </c>
      <c r="J24" s="20">
        <v>407</v>
      </c>
      <c r="K24" s="20">
        <v>83</v>
      </c>
      <c r="L24" s="20">
        <v>366</v>
      </c>
      <c r="M24" s="20">
        <v>49</v>
      </c>
      <c r="N24" s="36">
        <f t="shared" si="7"/>
        <v>279</v>
      </c>
      <c r="O24" s="36">
        <f t="shared" si="4"/>
        <v>138</v>
      </c>
      <c r="P24" s="36">
        <f t="shared" si="4"/>
        <v>91</v>
      </c>
      <c r="Q24" s="36">
        <f t="shared" si="4"/>
        <v>3</v>
      </c>
      <c r="R24" s="36">
        <f t="shared" si="4"/>
        <v>44</v>
      </c>
      <c r="S24" s="36">
        <f t="shared" si="4"/>
        <v>3</v>
      </c>
    </row>
    <row r="25" spans="1:19" s="94" customFormat="1" ht="14.5" customHeight="1">
      <c r="A25" s="39" t="s">
        <v>16</v>
      </c>
      <c r="B25" s="11">
        <f t="shared" si="12"/>
        <v>2312</v>
      </c>
      <c r="C25" s="11">
        <v>485</v>
      </c>
      <c r="D25" s="11">
        <v>521</v>
      </c>
      <c r="E25" s="11">
        <v>287</v>
      </c>
      <c r="F25" s="11">
        <v>963</v>
      </c>
      <c r="G25" s="11">
        <v>56</v>
      </c>
      <c r="H25" s="11">
        <f t="shared" si="13"/>
        <v>2767</v>
      </c>
      <c r="I25" s="11">
        <v>525</v>
      </c>
      <c r="J25" s="11">
        <v>638</v>
      </c>
      <c r="K25" s="11">
        <v>357</v>
      </c>
      <c r="L25" s="11">
        <v>1185</v>
      </c>
      <c r="M25" s="11">
        <v>62</v>
      </c>
      <c r="N25" s="35">
        <f t="shared" si="7"/>
        <v>455</v>
      </c>
      <c r="O25" s="35">
        <f t="shared" si="7"/>
        <v>40</v>
      </c>
      <c r="P25" s="35">
        <f t="shared" si="7"/>
        <v>117</v>
      </c>
      <c r="Q25" s="35">
        <f t="shared" si="7"/>
        <v>70</v>
      </c>
      <c r="R25" s="35">
        <f t="shared" si="7"/>
        <v>222</v>
      </c>
      <c r="S25" s="35">
        <f t="shared" si="7"/>
        <v>6</v>
      </c>
    </row>
    <row r="26" spans="1:19" s="94" customFormat="1" ht="14.5" customHeight="1">
      <c r="A26" s="40" t="s">
        <v>17</v>
      </c>
      <c r="B26" s="20">
        <f t="shared" si="12"/>
        <v>1300</v>
      </c>
      <c r="C26" s="20">
        <v>179</v>
      </c>
      <c r="D26" s="20">
        <v>272</v>
      </c>
      <c r="E26" s="20">
        <v>182</v>
      </c>
      <c r="F26" s="20">
        <v>635</v>
      </c>
      <c r="G26" s="20">
        <v>32</v>
      </c>
      <c r="H26" s="20">
        <f t="shared" si="13"/>
        <v>1585</v>
      </c>
      <c r="I26" s="20">
        <v>302</v>
      </c>
      <c r="J26" s="20">
        <v>549</v>
      </c>
      <c r="K26" s="20">
        <v>143</v>
      </c>
      <c r="L26" s="20">
        <v>543</v>
      </c>
      <c r="M26" s="20">
        <v>48</v>
      </c>
      <c r="N26" s="36">
        <f t="shared" si="7"/>
        <v>285</v>
      </c>
      <c r="O26" s="36">
        <f t="shared" si="7"/>
        <v>123</v>
      </c>
      <c r="P26" s="36">
        <f t="shared" si="7"/>
        <v>277</v>
      </c>
      <c r="Q26" s="36">
        <f t="shared" si="7"/>
        <v>-39</v>
      </c>
      <c r="R26" s="36">
        <f t="shared" si="7"/>
        <v>-92</v>
      </c>
      <c r="S26" s="36">
        <f t="shared" si="7"/>
        <v>16</v>
      </c>
    </row>
    <row r="27" spans="1:19" s="94" customFormat="1" ht="14.5" customHeight="1">
      <c r="A27" s="39" t="s">
        <v>18</v>
      </c>
      <c r="B27" s="11">
        <f t="shared" si="12"/>
        <v>1924</v>
      </c>
      <c r="C27" s="11">
        <v>777</v>
      </c>
      <c r="D27" s="11">
        <v>658</v>
      </c>
      <c r="E27" s="11">
        <v>141</v>
      </c>
      <c r="F27" s="11">
        <v>322</v>
      </c>
      <c r="G27" s="11">
        <v>26</v>
      </c>
      <c r="H27" s="11">
        <f t="shared" si="13"/>
        <v>2215</v>
      </c>
      <c r="I27" s="11">
        <v>822</v>
      </c>
      <c r="J27" s="11">
        <v>759</v>
      </c>
      <c r="K27" s="11">
        <v>183</v>
      </c>
      <c r="L27" s="11">
        <v>413</v>
      </c>
      <c r="M27" s="11">
        <v>38</v>
      </c>
      <c r="N27" s="35">
        <f t="shared" si="7"/>
        <v>291</v>
      </c>
      <c r="O27" s="35">
        <f t="shared" si="7"/>
        <v>45</v>
      </c>
      <c r="P27" s="35">
        <f t="shared" si="7"/>
        <v>101</v>
      </c>
      <c r="Q27" s="35">
        <f t="shared" si="7"/>
        <v>42</v>
      </c>
      <c r="R27" s="35">
        <f t="shared" si="7"/>
        <v>91</v>
      </c>
      <c r="S27" s="35">
        <f t="shared" si="7"/>
        <v>12</v>
      </c>
    </row>
    <row r="28" spans="1:19" s="94" customFormat="1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14">C9*100/$B9</f>
        <v>38.902270923546041</v>
      </c>
      <c r="D29" s="56">
        <f t="shared" si="14"/>
        <v>9.4011500814524993</v>
      </c>
      <c r="E29" s="56">
        <f t="shared" si="14"/>
        <v>7.095417774745548</v>
      </c>
      <c r="F29" s="56">
        <f t="shared" si="14"/>
        <v>36.514389941660518</v>
      </c>
      <c r="G29" s="56">
        <f t="shared" si="14"/>
        <v>8.0867712785953962</v>
      </c>
      <c r="H29" s="164">
        <f>H9*100/$H9</f>
        <v>100</v>
      </c>
      <c r="I29" s="56">
        <f t="shared" ref="I29:M29" si="15">I9*100/$H9</f>
        <v>38.280969531331429</v>
      </c>
      <c r="J29" s="56">
        <f t="shared" si="15"/>
        <v>10.636819492536276</v>
      </c>
      <c r="K29" s="56">
        <f t="shared" si="15"/>
        <v>7.4614075112042713</v>
      </c>
      <c r="L29" s="56">
        <f t="shared" si="15"/>
        <v>34.784773772162453</v>
      </c>
      <c r="M29" s="56">
        <f t="shared" si="15"/>
        <v>8.8360296927655728</v>
      </c>
      <c r="N29" s="37" t="s">
        <v>140</v>
      </c>
      <c r="O29" s="37">
        <f t="shared" ref="O29:S47" si="16">I29-C29</f>
        <v>-0.62130139221461178</v>
      </c>
      <c r="P29" s="37">
        <f t="shared" si="16"/>
        <v>1.2356694110837765</v>
      </c>
      <c r="Q29" s="37">
        <f t="shared" si="16"/>
        <v>0.36598973645872324</v>
      </c>
      <c r="R29" s="37">
        <f t="shared" si="16"/>
        <v>-1.7296161694980654</v>
      </c>
      <c r="S29" s="37">
        <f t="shared" si="16"/>
        <v>0.74925841417017658</v>
      </c>
    </row>
    <row r="30" spans="1:19" s="94" customFormat="1" ht="14.5" customHeight="1">
      <c r="A30" s="18" t="s">
        <v>19</v>
      </c>
      <c r="B30" s="163">
        <f t="shared" ref="B30:G30" si="17">B10*100/$B10</f>
        <v>100</v>
      </c>
      <c r="C30" s="57">
        <f t="shared" si="17"/>
        <v>40.533842989261593</v>
      </c>
      <c r="D30" s="57">
        <f t="shared" si="17"/>
        <v>7.3144263941303187</v>
      </c>
      <c r="E30" s="57">
        <f t="shared" si="17"/>
        <v>6.7313454592572199</v>
      </c>
      <c r="F30" s="57">
        <f t="shared" si="17"/>
        <v>36.512204207900744</v>
      </c>
      <c r="G30" s="57">
        <f t="shared" si="17"/>
        <v>8.9081809494501218</v>
      </c>
      <c r="H30" s="163">
        <f t="shared" ref="H30:M30" si="18">H10*100/$H10</f>
        <v>100</v>
      </c>
      <c r="I30" s="57">
        <f t="shared" si="18"/>
        <v>39.836720420707188</v>
      </c>
      <c r="J30" s="57">
        <f t="shared" si="18"/>
        <v>8.4074188645747867</v>
      </c>
      <c r="K30" s="57">
        <f t="shared" si="18"/>
        <v>7.1996341676641871</v>
      </c>
      <c r="L30" s="57">
        <f t="shared" si="18"/>
        <v>34.76214173313069</v>
      </c>
      <c r="M30" s="57">
        <f t="shared" si="18"/>
        <v>9.7940848139231491</v>
      </c>
      <c r="N30" s="38" t="s">
        <v>140</v>
      </c>
      <c r="O30" s="38">
        <f t="shared" si="16"/>
        <v>-0.69712256855440558</v>
      </c>
      <c r="P30" s="38">
        <f t="shared" si="16"/>
        <v>1.092992470444468</v>
      </c>
      <c r="Q30" s="38">
        <f t="shared" si="16"/>
        <v>0.46828870840696712</v>
      </c>
      <c r="R30" s="38">
        <f t="shared" si="16"/>
        <v>-1.7500624747700542</v>
      </c>
      <c r="S30" s="38">
        <f t="shared" si="16"/>
        <v>0.88590386447302727</v>
      </c>
    </row>
    <row r="31" spans="1:19" s="94" customFormat="1" ht="14.5" customHeight="1">
      <c r="A31" s="39" t="s">
        <v>3</v>
      </c>
      <c r="B31" s="164">
        <f t="shared" ref="B31:G31" si="19">B11*100/$B11</f>
        <v>100</v>
      </c>
      <c r="C31" s="56">
        <f t="shared" si="19"/>
        <v>23.419666374012291</v>
      </c>
      <c r="D31" s="56">
        <f t="shared" si="19"/>
        <v>10.447761194029852</v>
      </c>
      <c r="E31" s="56">
        <f t="shared" si="19"/>
        <v>8.3845478489903424</v>
      </c>
      <c r="F31" s="56">
        <f t="shared" si="19"/>
        <v>48.485513608428448</v>
      </c>
      <c r="G31" s="56">
        <f t="shared" si="19"/>
        <v>9.2625109745390688</v>
      </c>
      <c r="H31" s="164">
        <f t="shared" ref="H31:M31" si="20">H11*100/$H11</f>
        <v>100</v>
      </c>
      <c r="I31" s="56">
        <f t="shared" si="20"/>
        <v>27.950879765395893</v>
      </c>
      <c r="J31" s="56">
        <f t="shared" si="20"/>
        <v>13.984604105571847</v>
      </c>
      <c r="K31" s="56">
        <f t="shared" si="20"/>
        <v>9.6590909090909083</v>
      </c>
      <c r="L31" s="56">
        <f t="shared" si="20"/>
        <v>40.762463343108507</v>
      </c>
      <c r="M31" s="56">
        <f t="shared" si="20"/>
        <v>7.6429618768328442</v>
      </c>
      <c r="N31" s="37" t="s">
        <v>140</v>
      </c>
      <c r="O31" s="37">
        <f t="shared" si="16"/>
        <v>4.5312133913836021</v>
      </c>
      <c r="P31" s="37">
        <f t="shared" si="16"/>
        <v>3.5368429115419957</v>
      </c>
      <c r="Q31" s="37">
        <f t="shared" si="16"/>
        <v>1.2745430601005658</v>
      </c>
      <c r="R31" s="37">
        <f t="shared" si="16"/>
        <v>-7.7230502653199409</v>
      </c>
      <c r="S31" s="37">
        <f t="shared" si="16"/>
        <v>-1.6195490977062246</v>
      </c>
    </row>
    <row r="32" spans="1:19" s="94" customFormat="1" ht="14.5" customHeight="1">
      <c r="A32" s="40" t="s">
        <v>4</v>
      </c>
      <c r="B32" s="163">
        <f t="shared" ref="B32:G32" si="21">B12*100/$B12</f>
        <v>100</v>
      </c>
      <c r="C32" s="57">
        <f t="shared" si="21"/>
        <v>23.602484472049689</v>
      </c>
      <c r="D32" s="57">
        <f t="shared" si="21"/>
        <v>9.1787439613526569</v>
      </c>
      <c r="E32" s="57">
        <f t="shared" si="21"/>
        <v>5.521048999309869</v>
      </c>
      <c r="F32" s="57">
        <f t="shared" si="21"/>
        <v>52.657004830917877</v>
      </c>
      <c r="G32" s="57">
        <f t="shared" si="21"/>
        <v>9.0407177363699098</v>
      </c>
      <c r="H32" s="163">
        <f t="shared" ref="H32:M32" si="22">H12*100/$H12</f>
        <v>100</v>
      </c>
      <c r="I32" s="57">
        <f t="shared" si="22"/>
        <v>25.913242009132421</v>
      </c>
      <c r="J32" s="57">
        <f t="shared" si="22"/>
        <v>15.125570776255708</v>
      </c>
      <c r="K32" s="57">
        <f t="shared" si="22"/>
        <v>7.3059360730593603</v>
      </c>
      <c r="L32" s="57">
        <f t="shared" si="22"/>
        <v>42.979452054794521</v>
      </c>
      <c r="M32" s="57">
        <f t="shared" si="22"/>
        <v>8.6757990867579906</v>
      </c>
      <c r="N32" s="38" t="s">
        <v>140</v>
      </c>
      <c r="O32" s="38">
        <f t="shared" si="16"/>
        <v>2.3107575370827327</v>
      </c>
      <c r="P32" s="38">
        <f t="shared" si="16"/>
        <v>5.9468268149030514</v>
      </c>
      <c r="Q32" s="38">
        <f t="shared" si="16"/>
        <v>1.7848870737494913</v>
      </c>
      <c r="R32" s="38">
        <f t="shared" si="16"/>
        <v>-9.6775527761233562</v>
      </c>
      <c r="S32" s="38">
        <f t="shared" si="16"/>
        <v>-0.36491864961191922</v>
      </c>
    </row>
    <row r="33" spans="1:51" s="94" customFormat="1" ht="14.5" customHeight="1">
      <c r="A33" s="39" t="s">
        <v>5</v>
      </c>
      <c r="B33" s="164">
        <f t="shared" ref="B33:G33" si="23">B13*100/$B13</f>
        <v>100</v>
      </c>
      <c r="C33" s="56">
        <f t="shared" si="23"/>
        <v>22.397779438454148</v>
      </c>
      <c r="D33" s="56">
        <f t="shared" si="23"/>
        <v>11.914166755631472</v>
      </c>
      <c r="E33" s="56">
        <f t="shared" si="23"/>
        <v>12.522686025408348</v>
      </c>
      <c r="F33" s="56">
        <f t="shared" si="23"/>
        <v>47.379096829294333</v>
      </c>
      <c r="G33" s="56">
        <f t="shared" si="23"/>
        <v>5.7862709512117005</v>
      </c>
      <c r="H33" s="164">
        <f t="shared" ref="H33:M33" si="24">H13*100/$H13</f>
        <v>100</v>
      </c>
      <c r="I33" s="56">
        <f t="shared" si="24"/>
        <v>23.486238532110093</v>
      </c>
      <c r="J33" s="56">
        <f t="shared" si="24"/>
        <v>13.862385321100918</v>
      </c>
      <c r="K33" s="56">
        <f t="shared" si="24"/>
        <v>13.293577981651376</v>
      </c>
      <c r="L33" s="56">
        <f t="shared" si="24"/>
        <v>43.688073394495412</v>
      </c>
      <c r="M33" s="56">
        <f t="shared" si="24"/>
        <v>5.669724770642202</v>
      </c>
      <c r="N33" s="37" t="s">
        <v>140</v>
      </c>
      <c r="O33" s="37">
        <f t="shared" si="16"/>
        <v>1.0884590936559455</v>
      </c>
      <c r="P33" s="37">
        <f t="shared" si="16"/>
        <v>1.9482185654694462</v>
      </c>
      <c r="Q33" s="37">
        <f t="shared" si="16"/>
        <v>0.77089195624302853</v>
      </c>
      <c r="R33" s="37">
        <f t="shared" si="16"/>
        <v>-3.6910234347989217</v>
      </c>
      <c r="S33" s="37">
        <f t="shared" si="16"/>
        <v>-0.1165461805694985</v>
      </c>
    </row>
    <row r="34" spans="1:51" s="94" customFormat="1" ht="14.5" customHeight="1">
      <c r="A34" s="40" t="s">
        <v>6</v>
      </c>
      <c r="B34" s="163">
        <f t="shared" ref="B34:G34" si="25">B14*100/$B14</f>
        <v>100</v>
      </c>
      <c r="C34" s="57">
        <f t="shared" si="25"/>
        <v>25.610948191593351</v>
      </c>
      <c r="D34" s="57">
        <f t="shared" si="25"/>
        <v>12.023460410557185</v>
      </c>
      <c r="E34" s="57">
        <f t="shared" si="25"/>
        <v>17.986314760508307</v>
      </c>
      <c r="F34" s="57">
        <f t="shared" si="25"/>
        <v>33.919843597262954</v>
      </c>
      <c r="G34" s="57">
        <f t="shared" si="25"/>
        <v>10.459433040078201</v>
      </c>
      <c r="H34" s="163">
        <f t="shared" ref="H34:M34" si="26">H14*100/$H14</f>
        <v>100</v>
      </c>
      <c r="I34" s="57">
        <f t="shared" si="26"/>
        <v>23.475887170154685</v>
      </c>
      <c r="J34" s="57">
        <f t="shared" si="26"/>
        <v>16.924476797088261</v>
      </c>
      <c r="K34" s="57">
        <f t="shared" si="26"/>
        <v>18.83530482256597</v>
      </c>
      <c r="L34" s="57">
        <f t="shared" si="26"/>
        <v>31.938125568698815</v>
      </c>
      <c r="M34" s="57">
        <f t="shared" si="26"/>
        <v>8.8262056414922654</v>
      </c>
      <c r="N34" s="38" t="s">
        <v>140</v>
      </c>
      <c r="O34" s="38">
        <f t="shared" si="16"/>
        <v>-2.1350610214386663</v>
      </c>
      <c r="P34" s="38">
        <f t="shared" si="16"/>
        <v>4.9010163865310759</v>
      </c>
      <c r="Q34" s="38">
        <f t="shared" si="16"/>
        <v>0.8489900620576627</v>
      </c>
      <c r="R34" s="38">
        <f t="shared" si="16"/>
        <v>-1.9817180285641385</v>
      </c>
      <c r="S34" s="38">
        <f t="shared" si="16"/>
        <v>-1.6332273985859356</v>
      </c>
    </row>
    <row r="35" spans="1:51" s="94" customFormat="1" ht="14.5" customHeight="1">
      <c r="A35" s="39" t="s">
        <v>7</v>
      </c>
      <c r="B35" s="164">
        <f t="shared" ref="B35:G35" si="27">B15*100/$B15</f>
        <v>100</v>
      </c>
      <c r="C35" s="56">
        <f t="shared" si="27"/>
        <v>53.190887222300837</v>
      </c>
      <c r="D35" s="56">
        <f t="shared" si="27"/>
        <v>5.8299136833168248</v>
      </c>
      <c r="E35" s="56">
        <f t="shared" si="27"/>
        <v>5.412480543370596</v>
      </c>
      <c r="F35" s="56">
        <f t="shared" si="27"/>
        <v>29.467949625017688</v>
      </c>
      <c r="G35" s="56">
        <f t="shared" si="27"/>
        <v>6.0987689259940572</v>
      </c>
      <c r="H35" s="164">
        <f t="shared" ref="H35:M35" si="28">H15*100/$H15</f>
        <v>100</v>
      </c>
      <c r="I35" s="56">
        <f t="shared" si="28"/>
        <v>53.185560481317289</v>
      </c>
      <c r="J35" s="56">
        <f t="shared" si="28"/>
        <v>5.9341355288157063</v>
      </c>
      <c r="K35" s="56">
        <f t="shared" si="28"/>
        <v>5.440151994933502</v>
      </c>
      <c r="L35" s="56">
        <f t="shared" si="28"/>
        <v>29.297023432552248</v>
      </c>
      <c r="M35" s="56">
        <f t="shared" si="28"/>
        <v>6.1431285623812544</v>
      </c>
      <c r="N35" s="37" t="s">
        <v>140</v>
      </c>
      <c r="O35" s="37">
        <f t="shared" si="16"/>
        <v>-5.3267409835484614E-3</v>
      </c>
      <c r="P35" s="37">
        <f t="shared" si="16"/>
        <v>0.10422184549888147</v>
      </c>
      <c r="Q35" s="37">
        <f t="shared" si="16"/>
        <v>2.7671451562905958E-2</v>
      </c>
      <c r="R35" s="37">
        <f t="shared" si="16"/>
        <v>-0.17092619246544061</v>
      </c>
      <c r="S35" s="37">
        <f t="shared" si="16"/>
        <v>4.4359636387197199E-2</v>
      </c>
    </row>
    <row r="36" spans="1:51" s="94" customFormat="1" ht="14.5" customHeight="1">
      <c r="A36" s="40" t="s">
        <v>8</v>
      </c>
      <c r="B36" s="163">
        <f t="shared" ref="B36:G36" si="29">B16*100/$B16</f>
        <v>100</v>
      </c>
      <c r="C36" s="57">
        <f t="shared" si="29"/>
        <v>33.353428786736998</v>
      </c>
      <c r="D36" s="57">
        <f t="shared" si="29"/>
        <v>7.3850791258477768</v>
      </c>
      <c r="E36" s="57">
        <f t="shared" si="29"/>
        <v>6.1642803315749815</v>
      </c>
      <c r="F36" s="57">
        <f t="shared" si="29"/>
        <v>40.844009042954035</v>
      </c>
      <c r="G36" s="57">
        <f t="shared" si="29"/>
        <v>12.253202712886209</v>
      </c>
      <c r="H36" s="163">
        <f t="shared" ref="H36:M36" si="30">H16*100/$H16</f>
        <v>100</v>
      </c>
      <c r="I36" s="57">
        <f t="shared" si="30"/>
        <v>31.610592298835872</v>
      </c>
      <c r="J36" s="57">
        <f t="shared" si="30"/>
        <v>7.7651272866828709</v>
      </c>
      <c r="K36" s="57">
        <f t="shared" si="30"/>
        <v>7.3173851861327872</v>
      </c>
      <c r="L36" s="57">
        <f t="shared" si="30"/>
        <v>41.307406933606245</v>
      </c>
      <c r="M36" s="57">
        <f t="shared" si="30"/>
        <v>11.999488294742228</v>
      </c>
      <c r="N36" s="38" t="s">
        <v>140</v>
      </c>
      <c r="O36" s="38">
        <f t="shared" si="16"/>
        <v>-1.7428364879011262</v>
      </c>
      <c r="P36" s="38">
        <f t="shared" si="16"/>
        <v>0.38004816083509407</v>
      </c>
      <c r="Q36" s="38">
        <f t="shared" si="16"/>
        <v>1.1531048545578058</v>
      </c>
      <c r="R36" s="38">
        <f t="shared" si="16"/>
        <v>0.46339789065221026</v>
      </c>
      <c r="S36" s="38">
        <f t="shared" si="16"/>
        <v>-0.25371441814398032</v>
      </c>
    </row>
    <row r="37" spans="1:51" s="94" customFormat="1" ht="14.5" customHeight="1">
      <c r="A37" s="39" t="s">
        <v>9</v>
      </c>
      <c r="B37" s="164">
        <f t="shared" ref="B37:G37" si="31">B17*100/$B17</f>
        <v>100</v>
      </c>
      <c r="C37" s="56">
        <f t="shared" si="31"/>
        <v>48.58036573628489</v>
      </c>
      <c r="D37" s="56">
        <f t="shared" si="31"/>
        <v>2.1174205967276225</v>
      </c>
      <c r="E37" s="56">
        <f t="shared" si="31"/>
        <v>2.4302213666987487</v>
      </c>
      <c r="F37" s="56">
        <f t="shared" si="31"/>
        <v>42.276227141482195</v>
      </c>
      <c r="G37" s="56">
        <f t="shared" si="31"/>
        <v>4.5957651588065449</v>
      </c>
      <c r="H37" s="164">
        <f t="shared" ref="H37:M37" si="32">H17*100/$H17</f>
        <v>100</v>
      </c>
      <c r="I37" s="56">
        <f t="shared" si="32"/>
        <v>47.971311475409834</v>
      </c>
      <c r="J37" s="56">
        <f t="shared" si="32"/>
        <v>2.2336065573770494</v>
      </c>
      <c r="K37" s="56">
        <f t="shared" si="32"/>
        <v>3.627049180327869</v>
      </c>
      <c r="L37" s="56">
        <f t="shared" si="32"/>
        <v>41.290983606557376</v>
      </c>
      <c r="M37" s="56">
        <f t="shared" si="32"/>
        <v>4.8770491803278686</v>
      </c>
      <c r="N37" s="37" t="s">
        <v>140</v>
      </c>
      <c r="O37" s="37">
        <f t="shared" si="16"/>
        <v>-0.60905426087505532</v>
      </c>
      <c r="P37" s="37">
        <f t="shared" si="16"/>
        <v>0.11618596064942688</v>
      </c>
      <c r="Q37" s="37">
        <f t="shared" si="16"/>
        <v>1.1968278136291204</v>
      </c>
      <c r="R37" s="37">
        <f t="shared" si="16"/>
        <v>-0.98524353492481964</v>
      </c>
      <c r="S37" s="37">
        <f t="shared" si="16"/>
        <v>0.2812840215213237</v>
      </c>
    </row>
    <row r="38" spans="1:51" s="94" customFormat="1" ht="14.5" customHeight="1">
      <c r="A38" s="40" t="s">
        <v>10</v>
      </c>
      <c r="B38" s="163">
        <f t="shared" ref="B38:G38" si="33">B18*100/$B18</f>
        <v>100</v>
      </c>
      <c r="C38" s="57">
        <f t="shared" si="33"/>
        <v>49.724857685009489</v>
      </c>
      <c r="D38" s="57">
        <f t="shared" si="33"/>
        <v>3.9468690702087286</v>
      </c>
      <c r="E38" s="57">
        <f t="shared" si="33"/>
        <v>4.8861480075901325</v>
      </c>
      <c r="F38" s="57">
        <f t="shared" si="33"/>
        <v>27.599620493358636</v>
      </c>
      <c r="G38" s="57">
        <f t="shared" si="33"/>
        <v>13.842504743833016</v>
      </c>
      <c r="H38" s="163">
        <f t="shared" ref="H38:M38" si="34">H18*100/$H18</f>
        <v>100</v>
      </c>
      <c r="I38" s="57">
        <f t="shared" si="34"/>
        <v>47.618342099414768</v>
      </c>
      <c r="J38" s="57">
        <f t="shared" si="34"/>
        <v>3.5558189495518189</v>
      </c>
      <c r="K38" s="57">
        <f t="shared" si="34"/>
        <v>5.0596340469664423</v>
      </c>
      <c r="L38" s="57">
        <f t="shared" si="34"/>
        <v>27.394621823838804</v>
      </c>
      <c r="M38" s="57">
        <f t="shared" si="34"/>
        <v>16.371583080228167</v>
      </c>
      <c r="N38" s="38" t="s">
        <v>140</v>
      </c>
      <c r="O38" s="38">
        <f t="shared" si="16"/>
        <v>-2.1065155855947211</v>
      </c>
      <c r="P38" s="38">
        <f t="shared" si="16"/>
        <v>-0.39105012065690969</v>
      </c>
      <c r="Q38" s="38">
        <f t="shared" si="16"/>
        <v>0.1734860393763098</v>
      </c>
      <c r="R38" s="38">
        <f t="shared" si="16"/>
        <v>-0.20499866951983137</v>
      </c>
      <c r="S38" s="38">
        <f t="shared" si="16"/>
        <v>2.5290783363951501</v>
      </c>
    </row>
    <row r="39" spans="1:51" s="94" customFormat="1" ht="14.5" customHeight="1">
      <c r="A39" s="39" t="s">
        <v>11</v>
      </c>
      <c r="B39" s="164">
        <f t="shared" ref="B39:G39" si="35">B19*100/$B19</f>
        <v>100</v>
      </c>
      <c r="C39" s="56">
        <f t="shared" si="35"/>
        <v>42.700729927007302</v>
      </c>
      <c r="D39" s="56">
        <f t="shared" si="35"/>
        <v>8.9308716187204809</v>
      </c>
      <c r="E39" s="56">
        <f t="shared" si="35"/>
        <v>5.5066552168312581</v>
      </c>
      <c r="F39" s="56">
        <f t="shared" si="35"/>
        <v>32.621296693860025</v>
      </c>
      <c r="G39" s="56">
        <f t="shared" si="35"/>
        <v>10.240446543580935</v>
      </c>
      <c r="H39" s="164">
        <f t="shared" ref="H39:M39" si="36">H19*100/$H19</f>
        <v>100</v>
      </c>
      <c r="I39" s="56">
        <f t="shared" si="36"/>
        <v>38.503867932051996</v>
      </c>
      <c r="J39" s="56">
        <f t="shared" si="36"/>
        <v>10.949836510088524</v>
      </c>
      <c r="K39" s="56">
        <f t="shared" si="36"/>
        <v>5.6862588723183665</v>
      </c>
      <c r="L39" s="56">
        <f t="shared" si="36"/>
        <v>31.948321237738256</v>
      </c>
      <c r="M39" s="56">
        <f t="shared" si="36"/>
        <v>12.911715447802855</v>
      </c>
      <c r="N39" s="37" t="s">
        <v>140</v>
      </c>
      <c r="O39" s="37">
        <f t="shared" si="16"/>
        <v>-4.1968619949553059</v>
      </c>
      <c r="P39" s="37">
        <f t="shared" si="16"/>
        <v>2.0189648913680429</v>
      </c>
      <c r="Q39" s="37">
        <f t="shared" si="16"/>
        <v>0.17960365548710833</v>
      </c>
      <c r="R39" s="37">
        <f t="shared" si="16"/>
        <v>-0.6729754561217689</v>
      </c>
      <c r="S39" s="37">
        <f t="shared" si="16"/>
        <v>2.67126890422192</v>
      </c>
    </row>
    <row r="40" spans="1:51" s="94" customFormat="1" ht="14.5" customHeight="1">
      <c r="A40" s="40" t="s">
        <v>12</v>
      </c>
      <c r="B40" s="163">
        <f t="shared" ref="B40:G40" si="37">B20*100/$B20</f>
        <v>100</v>
      </c>
      <c r="C40" s="57">
        <f t="shared" si="37"/>
        <v>50.973451327433629</v>
      </c>
      <c r="D40" s="57">
        <f t="shared" si="37"/>
        <v>3.1858407079646018</v>
      </c>
      <c r="E40" s="57">
        <f t="shared" si="37"/>
        <v>6.0176991150442474</v>
      </c>
      <c r="F40" s="57">
        <f t="shared" si="37"/>
        <v>36.460176991150441</v>
      </c>
      <c r="G40" s="57">
        <f t="shared" si="37"/>
        <v>3.3628318584070795</v>
      </c>
      <c r="H40" s="163">
        <f t="shared" ref="H40:M40" si="38">H20*100/$H20</f>
        <v>100</v>
      </c>
      <c r="I40" s="57">
        <f t="shared" si="38"/>
        <v>57.512116316639741</v>
      </c>
      <c r="J40" s="57">
        <f t="shared" si="38"/>
        <v>3.2310177705977381</v>
      </c>
      <c r="K40" s="57">
        <f t="shared" si="38"/>
        <v>6.1389337641357029</v>
      </c>
      <c r="L40" s="57">
        <f t="shared" si="38"/>
        <v>29.402261712439419</v>
      </c>
      <c r="M40" s="57">
        <f t="shared" si="38"/>
        <v>3.7156704361873989</v>
      </c>
      <c r="N40" s="38" t="s">
        <v>140</v>
      </c>
      <c r="O40" s="38">
        <f t="shared" si="16"/>
        <v>6.5386649892061115</v>
      </c>
      <c r="P40" s="38">
        <f t="shared" si="16"/>
        <v>4.5177062633136256E-2</v>
      </c>
      <c r="Q40" s="38">
        <f t="shared" si="16"/>
        <v>0.12123464909145554</v>
      </c>
      <c r="R40" s="38">
        <f t="shared" si="16"/>
        <v>-7.0579152787110218</v>
      </c>
      <c r="S40" s="38">
        <f t="shared" si="16"/>
        <v>0.35283857778031935</v>
      </c>
    </row>
    <row r="41" spans="1:51" s="94" customFormat="1" ht="14.5" customHeight="1">
      <c r="A41" s="109" t="s">
        <v>41</v>
      </c>
      <c r="B41" s="164">
        <f t="shared" ref="B41:G41" si="39">B21*100/$B21</f>
        <v>100</v>
      </c>
      <c r="C41" s="56">
        <f t="shared" si="39"/>
        <v>28.908730158730158</v>
      </c>
      <c r="D41" s="56">
        <f t="shared" si="39"/>
        <v>22.182539682539684</v>
      </c>
      <c r="E41" s="56">
        <f t="shared" si="39"/>
        <v>9.325396825396826</v>
      </c>
      <c r="F41" s="56">
        <f t="shared" si="39"/>
        <v>36.527777777777779</v>
      </c>
      <c r="G41" s="56">
        <f t="shared" si="39"/>
        <v>3.0555555555555554</v>
      </c>
      <c r="H41" s="164">
        <f t="shared" ref="H41:M41" si="40">H21*100/$H21</f>
        <v>100</v>
      </c>
      <c r="I41" s="56">
        <f t="shared" si="40"/>
        <v>28.641666666666666</v>
      </c>
      <c r="J41" s="56">
        <f t="shared" si="40"/>
        <v>24.45</v>
      </c>
      <c r="K41" s="56">
        <f t="shared" si="40"/>
        <v>9.0833333333333339</v>
      </c>
      <c r="L41" s="56">
        <f t="shared" si="40"/>
        <v>34.924999999999997</v>
      </c>
      <c r="M41" s="56">
        <f t="shared" si="40"/>
        <v>2.9</v>
      </c>
      <c r="N41" s="37" t="s">
        <v>140</v>
      </c>
      <c r="O41" s="37">
        <f t="shared" si="16"/>
        <v>-0.26706349206349245</v>
      </c>
      <c r="P41" s="37">
        <f t="shared" si="16"/>
        <v>2.2674603174603156</v>
      </c>
      <c r="Q41" s="37">
        <f t="shared" si="16"/>
        <v>-0.24206349206349209</v>
      </c>
      <c r="R41" s="37">
        <f t="shared" si="16"/>
        <v>-1.6027777777777814</v>
      </c>
      <c r="S41" s="37">
        <f t="shared" si="16"/>
        <v>-0.15555555555555545</v>
      </c>
    </row>
    <row r="42" spans="1:51" s="94" customFormat="1" ht="14.5" customHeight="1">
      <c r="A42" s="40" t="s">
        <v>13</v>
      </c>
      <c r="B42" s="163">
        <f t="shared" ref="B42:G42" si="41">B22*100/$B22</f>
        <v>100</v>
      </c>
      <c r="C42" s="57">
        <f t="shared" si="41"/>
        <v>39.310954063604242</v>
      </c>
      <c r="D42" s="57">
        <f t="shared" si="41"/>
        <v>9.4964664310954063</v>
      </c>
      <c r="E42" s="57">
        <f t="shared" si="41"/>
        <v>5.6978798586572434</v>
      </c>
      <c r="F42" s="57">
        <f t="shared" si="41"/>
        <v>41.96113074204947</v>
      </c>
      <c r="G42" s="57">
        <f t="shared" si="41"/>
        <v>3.5335689045936394</v>
      </c>
      <c r="H42" s="163">
        <f t="shared" ref="H42:M42" si="42">H22*100/$H22</f>
        <v>100</v>
      </c>
      <c r="I42" s="57">
        <f t="shared" si="42"/>
        <v>40.293453724604966</v>
      </c>
      <c r="J42" s="57">
        <f t="shared" si="42"/>
        <v>11.286681715575622</v>
      </c>
      <c r="K42" s="57">
        <f t="shared" si="42"/>
        <v>5.4928517682468021</v>
      </c>
      <c r="L42" s="57">
        <f t="shared" si="42"/>
        <v>39.954853273137701</v>
      </c>
      <c r="M42" s="57">
        <f t="shared" si="42"/>
        <v>2.9721595184349137</v>
      </c>
      <c r="N42" s="38" t="s">
        <v>140</v>
      </c>
      <c r="O42" s="38">
        <f t="shared" si="16"/>
        <v>0.98249966100072328</v>
      </c>
      <c r="P42" s="38">
        <f t="shared" si="16"/>
        <v>1.7902152844802153</v>
      </c>
      <c r="Q42" s="38">
        <f t="shared" si="16"/>
        <v>-0.20502809041044134</v>
      </c>
      <c r="R42" s="38">
        <f t="shared" si="16"/>
        <v>-2.0062774689117688</v>
      </c>
      <c r="S42" s="38">
        <f t="shared" si="16"/>
        <v>-0.56140938615872571</v>
      </c>
    </row>
    <row r="43" spans="1:51" s="94" customFormat="1" ht="14.5" customHeight="1">
      <c r="A43" s="39" t="s">
        <v>14</v>
      </c>
      <c r="B43" s="164">
        <f t="shared" ref="B43:G43" si="43">B23*100/$B23</f>
        <v>100</v>
      </c>
      <c r="C43" s="56">
        <f t="shared" si="43"/>
        <v>24.453441295546558</v>
      </c>
      <c r="D43" s="56">
        <f t="shared" si="43"/>
        <v>20.5668016194332</v>
      </c>
      <c r="E43" s="56">
        <f t="shared" si="43"/>
        <v>9.7975708502024297</v>
      </c>
      <c r="F43" s="56">
        <f t="shared" si="43"/>
        <v>39.676113360323889</v>
      </c>
      <c r="G43" s="56">
        <f t="shared" si="43"/>
        <v>5.5060728744939267</v>
      </c>
      <c r="H43" s="164">
        <f t="shared" ref="H43:M43" si="44">H23*100/$H23</f>
        <v>100</v>
      </c>
      <c r="I43" s="56">
        <f t="shared" si="44"/>
        <v>20.537560303239147</v>
      </c>
      <c r="J43" s="56">
        <f t="shared" si="44"/>
        <v>19.365954514128187</v>
      </c>
      <c r="K43" s="56">
        <f t="shared" si="44"/>
        <v>12.267401791867677</v>
      </c>
      <c r="L43" s="56">
        <f t="shared" si="44"/>
        <v>42.866988283942106</v>
      </c>
      <c r="M43" s="56">
        <f t="shared" si="44"/>
        <v>4.9620951068228809</v>
      </c>
      <c r="N43" s="37" t="s">
        <v>140</v>
      </c>
      <c r="O43" s="37">
        <f t="shared" si="16"/>
        <v>-3.9158809923074109</v>
      </c>
      <c r="P43" s="37">
        <f t="shared" si="16"/>
        <v>-1.2008471053050123</v>
      </c>
      <c r="Q43" s="37">
        <f t="shared" si="16"/>
        <v>2.4698309416652471</v>
      </c>
      <c r="R43" s="37">
        <f t="shared" si="16"/>
        <v>3.1908749236182175</v>
      </c>
      <c r="S43" s="37">
        <f t="shared" si="16"/>
        <v>-0.54397776767104578</v>
      </c>
    </row>
    <row r="44" spans="1:51" s="94" customFormat="1" ht="14.5" customHeight="1">
      <c r="A44" s="40" t="s">
        <v>15</v>
      </c>
      <c r="B44" s="163">
        <f t="shared" ref="B44:G44" si="45">B24*100/$B24</f>
        <v>100</v>
      </c>
      <c r="C44" s="57">
        <f t="shared" si="45"/>
        <v>26.889952153110048</v>
      </c>
      <c r="D44" s="57">
        <f t="shared" si="45"/>
        <v>30.239234449760765</v>
      </c>
      <c r="E44" s="57">
        <f t="shared" si="45"/>
        <v>7.6555023923444976</v>
      </c>
      <c r="F44" s="57">
        <f t="shared" si="45"/>
        <v>30.813397129186601</v>
      </c>
      <c r="G44" s="57">
        <f t="shared" si="45"/>
        <v>4.401913875598086</v>
      </c>
      <c r="H44" s="163">
        <f t="shared" ref="H44:M44" si="46">H24*100/$H24</f>
        <v>100</v>
      </c>
      <c r="I44" s="57">
        <f t="shared" si="46"/>
        <v>31.646525679758309</v>
      </c>
      <c r="J44" s="57">
        <f t="shared" si="46"/>
        <v>30.740181268882175</v>
      </c>
      <c r="K44" s="57">
        <f t="shared" si="46"/>
        <v>6.2688821752265858</v>
      </c>
      <c r="L44" s="57">
        <f t="shared" si="46"/>
        <v>27.643504531722055</v>
      </c>
      <c r="M44" s="57">
        <f t="shared" si="46"/>
        <v>3.7009063444108761</v>
      </c>
      <c r="N44" s="38" t="s">
        <v>140</v>
      </c>
      <c r="O44" s="38">
        <f t="shared" si="16"/>
        <v>4.7565735266482605</v>
      </c>
      <c r="P44" s="38">
        <f t="shared" si="16"/>
        <v>0.5009468191214097</v>
      </c>
      <c r="Q44" s="38">
        <f t="shared" si="16"/>
        <v>-1.3866202171179118</v>
      </c>
      <c r="R44" s="38">
        <f t="shared" si="16"/>
        <v>-3.1698925974645462</v>
      </c>
      <c r="S44" s="38">
        <f t="shared" si="16"/>
        <v>-0.70100753118720993</v>
      </c>
    </row>
    <row r="45" spans="1:51" s="94" customFormat="1" ht="14.5" customHeight="1">
      <c r="A45" s="39" t="s">
        <v>16</v>
      </c>
      <c r="B45" s="164">
        <f t="shared" ref="B45:G45" si="47">B25*100/$B25</f>
        <v>100</v>
      </c>
      <c r="C45" s="56">
        <f t="shared" si="47"/>
        <v>20.977508650519031</v>
      </c>
      <c r="D45" s="56">
        <f t="shared" si="47"/>
        <v>22.534602076124568</v>
      </c>
      <c r="E45" s="56">
        <f t="shared" si="47"/>
        <v>12.413494809688581</v>
      </c>
      <c r="F45" s="56">
        <f t="shared" si="47"/>
        <v>41.6522491349481</v>
      </c>
      <c r="G45" s="56">
        <f t="shared" si="47"/>
        <v>2.422145328719723</v>
      </c>
      <c r="H45" s="164">
        <f t="shared" ref="H45:M45" si="48">H25*100/$H25</f>
        <v>100</v>
      </c>
      <c r="I45" s="56">
        <f t="shared" si="48"/>
        <v>18.973617636429346</v>
      </c>
      <c r="J45" s="56">
        <f t="shared" si="48"/>
        <v>23.057462956270328</v>
      </c>
      <c r="K45" s="56">
        <f t="shared" si="48"/>
        <v>12.902059992771955</v>
      </c>
      <c r="L45" s="56">
        <f t="shared" si="48"/>
        <v>42.826165522226241</v>
      </c>
      <c r="M45" s="56">
        <f t="shared" si="48"/>
        <v>2.2406938923021325</v>
      </c>
      <c r="N45" s="37" t="s">
        <v>140</v>
      </c>
      <c r="O45" s="37">
        <f t="shared" si="16"/>
        <v>-2.0038910140896853</v>
      </c>
      <c r="P45" s="37">
        <f t="shared" si="16"/>
        <v>0.52286088014576038</v>
      </c>
      <c r="Q45" s="37">
        <f t="shared" si="16"/>
        <v>0.48856518308337371</v>
      </c>
      <c r="R45" s="37">
        <f t="shared" si="16"/>
        <v>1.1739163872781404</v>
      </c>
      <c r="S45" s="37">
        <f t="shared" si="16"/>
        <v>-0.18145143641759054</v>
      </c>
    </row>
    <row r="46" spans="1:51" s="94" customFormat="1" ht="14.5" customHeight="1">
      <c r="A46" s="40" t="s">
        <v>17</v>
      </c>
      <c r="B46" s="163">
        <f t="shared" ref="B46:G46" si="49">B26*100/$B26</f>
        <v>100</v>
      </c>
      <c r="C46" s="57">
        <f t="shared" si="49"/>
        <v>13.76923076923077</v>
      </c>
      <c r="D46" s="57">
        <f t="shared" si="49"/>
        <v>20.923076923076923</v>
      </c>
      <c r="E46" s="57">
        <f t="shared" si="49"/>
        <v>14</v>
      </c>
      <c r="F46" s="57">
        <f t="shared" si="49"/>
        <v>48.846153846153847</v>
      </c>
      <c r="G46" s="57">
        <f t="shared" si="49"/>
        <v>2.4615384615384617</v>
      </c>
      <c r="H46" s="163">
        <f t="shared" ref="H46:M46" si="50">H26*100/$H26</f>
        <v>100</v>
      </c>
      <c r="I46" s="57">
        <f t="shared" si="50"/>
        <v>19.053627760252365</v>
      </c>
      <c r="J46" s="57">
        <f t="shared" si="50"/>
        <v>34.637223974763408</v>
      </c>
      <c r="K46" s="57">
        <f t="shared" si="50"/>
        <v>9.0220820189274455</v>
      </c>
      <c r="L46" s="57">
        <f t="shared" si="50"/>
        <v>34.25867507886435</v>
      </c>
      <c r="M46" s="57">
        <f t="shared" si="50"/>
        <v>3.0283911671924288</v>
      </c>
      <c r="N46" s="38" t="s">
        <v>140</v>
      </c>
      <c r="O46" s="38">
        <f t="shared" si="16"/>
        <v>5.2843969910215947</v>
      </c>
      <c r="P46" s="38">
        <f t="shared" si="16"/>
        <v>13.714147051686485</v>
      </c>
      <c r="Q46" s="38">
        <f t="shared" si="16"/>
        <v>-4.9779179810725545</v>
      </c>
      <c r="R46" s="38">
        <f t="shared" si="16"/>
        <v>-14.587478767289497</v>
      </c>
      <c r="S46" s="38">
        <f t="shared" si="16"/>
        <v>0.56685270565396717</v>
      </c>
    </row>
    <row r="47" spans="1:51" s="94" customFormat="1" ht="14.5" customHeight="1" thickBot="1">
      <c r="A47" s="39" t="s">
        <v>18</v>
      </c>
      <c r="B47" s="164">
        <f t="shared" ref="B47:G47" si="51">B27*100/$B27</f>
        <v>100</v>
      </c>
      <c r="C47" s="56">
        <f t="shared" si="51"/>
        <v>40.384615384615387</v>
      </c>
      <c r="D47" s="56">
        <f t="shared" si="51"/>
        <v>34.199584199584201</v>
      </c>
      <c r="E47" s="56">
        <f t="shared" si="51"/>
        <v>7.3284823284823286</v>
      </c>
      <c r="F47" s="56">
        <f t="shared" si="51"/>
        <v>16.735966735966738</v>
      </c>
      <c r="G47" s="56">
        <f t="shared" si="51"/>
        <v>1.3513513513513513</v>
      </c>
      <c r="H47" s="164">
        <f t="shared" ref="H47:M47" si="52">H27*100/$H27</f>
        <v>100</v>
      </c>
      <c r="I47" s="56">
        <f t="shared" si="52"/>
        <v>37.110609480812641</v>
      </c>
      <c r="J47" s="56">
        <f t="shared" si="52"/>
        <v>34.266365688487582</v>
      </c>
      <c r="K47" s="56">
        <f t="shared" si="52"/>
        <v>8.2618510158013549</v>
      </c>
      <c r="L47" s="56">
        <f t="shared" si="52"/>
        <v>18.645598194130926</v>
      </c>
      <c r="M47" s="56">
        <f t="shared" si="52"/>
        <v>1.7155756207674944</v>
      </c>
      <c r="N47" s="37" t="s">
        <v>140</v>
      </c>
      <c r="O47" s="37">
        <f t="shared" si="16"/>
        <v>-3.2740059038027454</v>
      </c>
      <c r="P47" s="37">
        <f t="shared" si="16"/>
        <v>6.6781488903380648E-2</v>
      </c>
      <c r="Q47" s="37">
        <f t="shared" si="16"/>
        <v>0.93336868731902634</v>
      </c>
      <c r="R47" s="37">
        <f t="shared" si="16"/>
        <v>1.9096314581641884</v>
      </c>
      <c r="S47" s="37">
        <f t="shared" si="16"/>
        <v>0.36422426941614305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4.816406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218</v>
      </c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103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103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s="94" customFormat="1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s="94" customFormat="1" ht="14.5" customHeight="1">
      <c r="A9" s="21" t="s">
        <v>30</v>
      </c>
      <c r="B9" s="17">
        <f>B11+B12+B13+B14+B15+B16+B17+B18+B19+B20+B22+B23+B24+B25+B26+B27</f>
        <v>81463</v>
      </c>
      <c r="C9" s="17">
        <f>C10+C21</f>
        <v>35442</v>
      </c>
      <c r="D9" s="17">
        <f t="shared" ref="D9:G9" si="0">D10+D21</f>
        <v>5353</v>
      </c>
      <c r="E9" s="17">
        <f t="shared" si="0"/>
        <v>4761</v>
      </c>
      <c r="F9" s="17">
        <f t="shared" si="0"/>
        <v>28240</v>
      </c>
      <c r="G9" s="17">
        <f t="shared" si="0"/>
        <v>7667</v>
      </c>
      <c r="H9" s="17">
        <f>H11+H12+H13+H14+H15+H16+H17+H18+H19+H20+H22+H23+H24+H25+H26+H27</f>
        <v>98384</v>
      </c>
      <c r="I9" s="17">
        <f t="shared" ref="I9:J9" si="1">I11+I12+I13+I14+I15+I16+I17+I18+I19+I20+I22+I23+I24+I25+I26+I27</f>
        <v>41170</v>
      </c>
      <c r="J9" s="17">
        <f t="shared" si="1"/>
        <v>6837</v>
      </c>
      <c r="K9" s="17">
        <f>K11+K12+K13+K14+K15+K16+K17+K18+K19+K20+K22+K23+K24+K25+K26+K27</f>
        <v>5537</v>
      </c>
      <c r="L9" s="17">
        <f t="shared" ref="L9:M9" si="2">L11+L12+L13+L14+L15+L16+L17+L18+L19+L20+L22+L23+L24+L25+L26+L27</f>
        <v>33584</v>
      </c>
      <c r="M9" s="17">
        <f t="shared" si="2"/>
        <v>11256</v>
      </c>
      <c r="N9" s="110">
        <f>H9-B9</f>
        <v>16921</v>
      </c>
      <c r="O9" s="110">
        <f t="shared" ref="O9:S21" si="3">I9-C9</f>
        <v>5728</v>
      </c>
      <c r="P9" s="110">
        <f t="shared" si="3"/>
        <v>1484</v>
      </c>
      <c r="Q9" s="110">
        <f t="shared" si="3"/>
        <v>776</v>
      </c>
      <c r="R9" s="110">
        <f t="shared" si="3"/>
        <v>5344</v>
      </c>
      <c r="S9" s="110">
        <f t="shared" si="3"/>
        <v>3589</v>
      </c>
    </row>
    <row r="10" spans="1:19" s="94" customFormat="1" ht="14.5" customHeight="1">
      <c r="A10" s="18" t="s">
        <v>19</v>
      </c>
      <c r="B10" s="19">
        <f>SUM(B11:B20)</f>
        <v>79331</v>
      </c>
      <c r="C10" s="19">
        <v>34717</v>
      </c>
      <c r="D10" s="19">
        <v>4991</v>
      </c>
      <c r="E10" s="19">
        <v>4621</v>
      </c>
      <c r="F10" s="19">
        <v>27410</v>
      </c>
      <c r="G10" s="19">
        <v>7592</v>
      </c>
      <c r="H10" s="19">
        <f>SUM(H11:H20)</f>
        <v>95893</v>
      </c>
      <c r="I10" s="19">
        <f t="shared" ref="I10:M10" si="4">SUM(I11:I20)</f>
        <v>40335</v>
      </c>
      <c r="J10" s="19">
        <f t="shared" si="4"/>
        <v>6367</v>
      </c>
      <c r="K10" s="19">
        <f t="shared" si="4"/>
        <v>5358</v>
      </c>
      <c r="L10" s="19">
        <f t="shared" si="4"/>
        <v>32651</v>
      </c>
      <c r="M10" s="19">
        <f t="shared" si="4"/>
        <v>11182</v>
      </c>
      <c r="N10" s="66">
        <f t="shared" ref="N10:N27" si="5">H10-B10</f>
        <v>16562</v>
      </c>
      <c r="O10" s="66">
        <f t="shared" si="3"/>
        <v>5618</v>
      </c>
      <c r="P10" s="66">
        <f t="shared" si="3"/>
        <v>1376</v>
      </c>
      <c r="Q10" s="66">
        <f t="shared" si="3"/>
        <v>737</v>
      </c>
      <c r="R10" s="66">
        <f t="shared" si="3"/>
        <v>5241</v>
      </c>
      <c r="S10" s="66">
        <f t="shared" si="3"/>
        <v>3590</v>
      </c>
    </row>
    <row r="11" spans="1:19" s="94" customFormat="1" ht="14.5" customHeight="1">
      <c r="A11" s="39" t="s">
        <v>3</v>
      </c>
      <c r="B11" s="11">
        <v>276</v>
      </c>
      <c r="C11" s="131" t="s">
        <v>70</v>
      </c>
      <c r="D11" s="131" t="s">
        <v>70</v>
      </c>
      <c r="E11" s="131" t="s">
        <v>70</v>
      </c>
      <c r="F11" s="131" t="s">
        <v>70</v>
      </c>
      <c r="G11" s="131" t="s">
        <v>70</v>
      </c>
      <c r="H11" s="11">
        <f>SUM(I11:M11)</f>
        <v>315</v>
      </c>
      <c r="I11" s="11">
        <v>124</v>
      </c>
      <c r="J11" s="11">
        <v>46</v>
      </c>
      <c r="K11" s="11">
        <v>33</v>
      </c>
      <c r="L11" s="11">
        <v>101</v>
      </c>
      <c r="M11" s="11">
        <v>11</v>
      </c>
      <c r="N11" s="35">
        <f t="shared" si="5"/>
        <v>39</v>
      </c>
      <c r="O11" s="35" t="s">
        <v>70</v>
      </c>
      <c r="P11" s="35" t="s">
        <v>70</v>
      </c>
      <c r="Q11" s="35" t="s">
        <v>70</v>
      </c>
      <c r="R11" s="35" t="s">
        <v>70</v>
      </c>
      <c r="S11" s="35" t="s">
        <v>70</v>
      </c>
    </row>
    <row r="12" spans="1:19" s="94" customFormat="1" ht="14.5" customHeight="1">
      <c r="A12" s="40" t="s">
        <v>4</v>
      </c>
      <c r="B12" s="20">
        <v>365</v>
      </c>
      <c r="C12" s="20" t="s">
        <v>70</v>
      </c>
      <c r="D12" s="20" t="s">
        <v>70</v>
      </c>
      <c r="E12" s="20" t="s">
        <v>70</v>
      </c>
      <c r="F12" s="20" t="s">
        <v>70</v>
      </c>
      <c r="G12" s="20" t="s">
        <v>70</v>
      </c>
      <c r="H12" s="20">
        <f t="shared" ref="H12:H20" si="6">SUM(I12:M12)</f>
        <v>415</v>
      </c>
      <c r="I12" s="20">
        <v>124</v>
      </c>
      <c r="J12" s="20">
        <v>66</v>
      </c>
      <c r="K12" s="20">
        <v>17</v>
      </c>
      <c r="L12" s="20">
        <v>154</v>
      </c>
      <c r="M12" s="20">
        <v>54</v>
      </c>
      <c r="N12" s="36">
        <f t="shared" si="5"/>
        <v>50</v>
      </c>
      <c r="O12" s="36" t="s">
        <v>70</v>
      </c>
      <c r="P12" s="36" t="s">
        <v>70</v>
      </c>
      <c r="Q12" s="36" t="s">
        <v>70</v>
      </c>
      <c r="R12" s="36" t="s">
        <v>70</v>
      </c>
      <c r="S12" s="36" t="s">
        <v>70</v>
      </c>
    </row>
    <row r="13" spans="1:19" s="94" customFormat="1" ht="14.5" customHeight="1">
      <c r="A13" s="39" t="s">
        <v>5</v>
      </c>
      <c r="B13" s="11">
        <v>5548</v>
      </c>
      <c r="C13" s="11" t="s">
        <v>70</v>
      </c>
      <c r="D13" s="11" t="s">
        <v>70</v>
      </c>
      <c r="E13" s="11" t="s">
        <v>70</v>
      </c>
      <c r="F13" s="11" t="s">
        <v>70</v>
      </c>
      <c r="G13" s="11" t="s">
        <v>70</v>
      </c>
      <c r="H13" s="11">
        <f t="shared" si="6"/>
        <v>6415</v>
      </c>
      <c r="I13" s="11">
        <v>1575</v>
      </c>
      <c r="J13" s="11">
        <v>932</v>
      </c>
      <c r="K13" s="11">
        <v>887</v>
      </c>
      <c r="L13" s="11">
        <v>2690</v>
      </c>
      <c r="M13" s="11">
        <v>331</v>
      </c>
      <c r="N13" s="35">
        <f t="shared" si="5"/>
        <v>867</v>
      </c>
      <c r="O13" s="35" t="s">
        <v>70</v>
      </c>
      <c r="P13" s="35" t="s">
        <v>70</v>
      </c>
      <c r="Q13" s="35" t="s">
        <v>70</v>
      </c>
      <c r="R13" s="35" t="s">
        <v>70</v>
      </c>
      <c r="S13" s="35" t="s">
        <v>70</v>
      </c>
    </row>
    <row r="14" spans="1:19" s="94" customFormat="1" ht="14.5" customHeight="1">
      <c r="A14" s="40" t="s">
        <v>6</v>
      </c>
      <c r="B14" s="20">
        <v>160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>
        <f t="shared" si="6"/>
        <v>218</v>
      </c>
      <c r="I14" s="20">
        <v>58</v>
      </c>
      <c r="J14" s="20">
        <v>32</v>
      </c>
      <c r="K14" s="20">
        <v>28</v>
      </c>
      <c r="L14" s="20">
        <v>88</v>
      </c>
      <c r="M14" s="20">
        <v>12</v>
      </c>
      <c r="N14" s="36">
        <f t="shared" si="5"/>
        <v>58</v>
      </c>
      <c r="O14" s="36" t="s">
        <v>70</v>
      </c>
      <c r="P14" s="36" t="s">
        <v>70</v>
      </c>
      <c r="Q14" s="36" t="s">
        <v>70</v>
      </c>
      <c r="R14" s="36" t="s">
        <v>70</v>
      </c>
      <c r="S14" s="36" t="s">
        <v>70</v>
      </c>
    </row>
    <row r="15" spans="1:19" s="94" customFormat="1" ht="14.5" customHeight="1">
      <c r="A15" s="39" t="s">
        <v>7</v>
      </c>
      <c r="B15" s="11">
        <v>23011</v>
      </c>
      <c r="C15" s="11" t="s">
        <v>70</v>
      </c>
      <c r="D15" s="11" t="s">
        <v>70</v>
      </c>
      <c r="E15" s="11" t="s">
        <v>70</v>
      </c>
      <c r="F15" s="11" t="s">
        <v>70</v>
      </c>
      <c r="G15" s="11" t="s">
        <v>70</v>
      </c>
      <c r="H15" s="11">
        <f t="shared" si="6"/>
        <v>25995</v>
      </c>
      <c r="I15" s="11">
        <v>13431</v>
      </c>
      <c r="J15" s="11">
        <v>1342</v>
      </c>
      <c r="K15" s="11">
        <v>1162</v>
      </c>
      <c r="L15" s="11">
        <v>7909</v>
      </c>
      <c r="M15" s="11">
        <v>2151</v>
      </c>
      <c r="N15" s="35">
        <f t="shared" si="5"/>
        <v>2984</v>
      </c>
      <c r="O15" s="35" t="s">
        <v>70</v>
      </c>
      <c r="P15" s="35" t="s">
        <v>70</v>
      </c>
      <c r="Q15" s="35" t="s">
        <v>70</v>
      </c>
      <c r="R15" s="35" t="s">
        <v>70</v>
      </c>
      <c r="S15" s="35" t="s">
        <v>70</v>
      </c>
    </row>
    <row r="16" spans="1:19" s="94" customFormat="1" ht="14.5" customHeight="1">
      <c r="A16" s="40" t="s">
        <v>8</v>
      </c>
      <c r="B16" s="20">
        <v>4520</v>
      </c>
      <c r="C16" s="20" t="s">
        <v>70</v>
      </c>
      <c r="D16" s="20" t="s">
        <v>70</v>
      </c>
      <c r="E16" s="20" t="s">
        <v>70</v>
      </c>
      <c r="F16" s="20" t="s">
        <v>70</v>
      </c>
      <c r="G16" s="20" t="s">
        <v>70</v>
      </c>
      <c r="H16" s="20">
        <f t="shared" si="6"/>
        <v>5427</v>
      </c>
      <c r="I16" s="20">
        <v>2191</v>
      </c>
      <c r="J16" s="20">
        <v>281</v>
      </c>
      <c r="K16" s="20">
        <v>247</v>
      </c>
      <c r="L16" s="20">
        <v>2077</v>
      </c>
      <c r="M16" s="20">
        <v>631</v>
      </c>
      <c r="N16" s="36">
        <f t="shared" si="5"/>
        <v>907</v>
      </c>
      <c r="O16" s="36" t="s">
        <v>70</v>
      </c>
      <c r="P16" s="36" t="s">
        <v>70</v>
      </c>
      <c r="Q16" s="36" t="s">
        <v>70</v>
      </c>
      <c r="R16" s="36" t="s">
        <v>70</v>
      </c>
      <c r="S16" s="36" t="s">
        <v>70</v>
      </c>
    </row>
    <row r="17" spans="1:19" s="94" customFormat="1" ht="14.5" customHeight="1">
      <c r="A17" s="39" t="s">
        <v>9</v>
      </c>
      <c r="B17" s="11">
        <v>7307</v>
      </c>
      <c r="C17" s="11" t="s">
        <v>70</v>
      </c>
      <c r="D17" s="11" t="s">
        <v>70</v>
      </c>
      <c r="E17" s="11" t="s">
        <v>70</v>
      </c>
      <c r="F17" s="11" t="s">
        <v>70</v>
      </c>
      <c r="G17" s="11" t="s">
        <v>70</v>
      </c>
      <c r="H17" s="11">
        <f t="shared" si="6"/>
        <v>8390</v>
      </c>
      <c r="I17" s="11">
        <v>3813</v>
      </c>
      <c r="J17" s="11">
        <v>213</v>
      </c>
      <c r="K17" s="11">
        <v>311</v>
      </c>
      <c r="L17" s="11">
        <v>3710</v>
      </c>
      <c r="M17" s="11">
        <v>343</v>
      </c>
      <c r="N17" s="35">
        <f t="shared" si="5"/>
        <v>1083</v>
      </c>
      <c r="O17" s="35" t="s">
        <v>70</v>
      </c>
      <c r="P17" s="35" t="s">
        <v>70</v>
      </c>
      <c r="Q17" s="35" t="s">
        <v>70</v>
      </c>
      <c r="R17" s="35" t="s">
        <v>70</v>
      </c>
      <c r="S17" s="35" t="s">
        <v>70</v>
      </c>
    </row>
    <row r="18" spans="1:19" s="94" customFormat="1" ht="14.5" customHeight="1">
      <c r="A18" s="40" t="s">
        <v>10</v>
      </c>
      <c r="B18" s="20">
        <v>14474</v>
      </c>
      <c r="C18" s="20" t="s">
        <v>70</v>
      </c>
      <c r="D18" s="20" t="s">
        <v>70</v>
      </c>
      <c r="E18" s="20" t="s">
        <v>70</v>
      </c>
      <c r="F18" s="20" t="s">
        <v>70</v>
      </c>
      <c r="G18" s="20" t="s">
        <v>70</v>
      </c>
      <c r="H18" s="20">
        <f t="shared" si="6"/>
        <v>18856</v>
      </c>
      <c r="I18" s="20">
        <v>8248</v>
      </c>
      <c r="J18" s="20">
        <v>798</v>
      </c>
      <c r="K18" s="20">
        <v>562</v>
      </c>
      <c r="L18" s="20">
        <v>5867</v>
      </c>
      <c r="M18" s="20">
        <v>3381</v>
      </c>
      <c r="N18" s="36">
        <f t="shared" si="5"/>
        <v>4382</v>
      </c>
      <c r="O18" s="36" t="s">
        <v>70</v>
      </c>
      <c r="P18" s="36" t="s">
        <v>70</v>
      </c>
      <c r="Q18" s="36" t="s">
        <v>70</v>
      </c>
      <c r="R18" s="36" t="s">
        <v>70</v>
      </c>
      <c r="S18" s="36" t="s">
        <v>70</v>
      </c>
    </row>
    <row r="19" spans="1:19" s="94" customFormat="1" ht="14.5" customHeight="1">
      <c r="A19" s="39" t="s">
        <v>11</v>
      </c>
      <c r="B19" s="11">
        <v>21502</v>
      </c>
      <c r="C19" s="11" t="s">
        <v>70</v>
      </c>
      <c r="D19" s="11" t="s">
        <v>70</v>
      </c>
      <c r="E19" s="11" t="s">
        <v>70</v>
      </c>
      <c r="F19" s="11" t="s">
        <v>70</v>
      </c>
      <c r="G19" s="11" t="s">
        <v>70</v>
      </c>
      <c r="H19" s="11">
        <f t="shared" si="6"/>
        <v>27224</v>
      </c>
      <c r="I19" s="11">
        <v>9621</v>
      </c>
      <c r="J19" s="11">
        <v>2532</v>
      </c>
      <c r="K19" s="11">
        <v>1972</v>
      </c>
      <c r="L19" s="11">
        <v>9025</v>
      </c>
      <c r="M19" s="11">
        <v>4074</v>
      </c>
      <c r="N19" s="35">
        <f t="shared" si="5"/>
        <v>5722</v>
      </c>
      <c r="O19" s="35" t="s">
        <v>70</v>
      </c>
      <c r="P19" s="35" t="s">
        <v>70</v>
      </c>
      <c r="Q19" s="35" t="s">
        <v>70</v>
      </c>
      <c r="R19" s="35" t="s">
        <v>70</v>
      </c>
      <c r="S19" s="35" t="s">
        <v>70</v>
      </c>
    </row>
    <row r="20" spans="1:19" s="94" customFormat="1" ht="14.5" customHeight="1">
      <c r="A20" s="40" t="s">
        <v>12</v>
      </c>
      <c r="B20" s="20">
        <v>2168</v>
      </c>
      <c r="C20" s="20" t="s">
        <v>70</v>
      </c>
      <c r="D20" s="20" t="s">
        <v>70</v>
      </c>
      <c r="E20" s="20" t="s">
        <v>70</v>
      </c>
      <c r="F20" s="20" t="s">
        <v>70</v>
      </c>
      <c r="G20" s="20" t="s">
        <v>70</v>
      </c>
      <c r="H20" s="20">
        <f t="shared" si="6"/>
        <v>2638</v>
      </c>
      <c r="I20" s="20">
        <v>1150</v>
      </c>
      <c r="J20" s="20">
        <v>125</v>
      </c>
      <c r="K20" s="20">
        <v>139</v>
      </c>
      <c r="L20" s="20">
        <v>1030</v>
      </c>
      <c r="M20" s="20">
        <v>194</v>
      </c>
      <c r="N20" s="36">
        <f t="shared" si="5"/>
        <v>470</v>
      </c>
      <c r="O20" s="36" t="s">
        <v>70</v>
      </c>
      <c r="P20" s="36" t="s">
        <v>70</v>
      </c>
      <c r="Q20" s="36" t="s">
        <v>70</v>
      </c>
      <c r="R20" s="36" t="s">
        <v>70</v>
      </c>
      <c r="S20" s="36" t="s">
        <v>70</v>
      </c>
    </row>
    <row r="21" spans="1:19" s="94" customFormat="1" ht="14.5" customHeight="1">
      <c r="A21" s="109" t="s">
        <v>41</v>
      </c>
      <c r="B21" s="11">
        <f>SUM(B22:B27)</f>
        <v>2132</v>
      </c>
      <c r="C21" s="11">
        <v>725</v>
      </c>
      <c r="D21" s="11">
        <v>362</v>
      </c>
      <c r="E21" s="11">
        <v>140</v>
      </c>
      <c r="F21" s="11">
        <v>830</v>
      </c>
      <c r="G21" s="11">
        <v>75</v>
      </c>
      <c r="H21" s="11">
        <f>SUM(H22:H27)</f>
        <v>2491</v>
      </c>
      <c r="I21" s="11">
        <f t="shared" ref="I21:M21" si="7">SUM(I22:I27)</f>
        <v>835</v>
      </c>
      <c r="J21" s="11">
        <f t="shared" si="7"/>
        <v>470</v>
      </c>
      <c r="K21" s="11">
        <f t="shared" si="7"/>
        <v>179</v>
      </c>
      <c r="L21" s="11">
        <f t="shared" si="7"/>
        <v>933</v>
      </c>
      <c r="M21" s="11">
        <f t="shared" si="7"/>
        <v>74</v>
      </c>
      <c r="N21" s="35">
        <f t="shared" si="5"/>
        <v>359</v>
      </c>
      <c r="O21" s="35">
        <f t="shared" si="3"/>
        <v>110</v>
      </c>
      <c r="P21" s="35">
        <f t="shared" si="3"/>
        <v>108</v>
      </c>
      <c r="Q21" s="35">
        <f t="shared" si="3"/>
        <v>39</v>
      </c>
      <c r="R21" s="35">
        <f t="shared" si="3"/>
        <v>103</v>
      </c>
      <c r="S21" s="35">
        <f t="shared" si="3"/>
        <v>-1</v>
      </c>
    </row>
    <row r="22" spans="1:19" s="94" customFormat="1" ht="14.5" customHeight="1">
      <c r="A22" s="40" t="s">
        <v>13</v>
      </c>
      <c r="B22" s="20">
        <v>535</v>
      </c>
      <c r="C22" s="20" t="s">
        <v>70</v>
      </c>
      <c r="D22" s="20" t="s">
        <v>70</v>
      </c>
      <c r="E22" s="20" t="s">
        <v>70</v>
      </c>
      <c r="F22" s="20" t="s">
        <v>70</v>
      </c>
      <c r="G22" s="20" t="s">
        <v>70</v>
      </c>
      <c r="H22" s="20">
        <f t="shared" ref="H22:H27" si="8">SUM(I22:M22)</f>
        <v>620</v>
      </c>
      <c r="I22" s="20">
        <v>299</v>
      </c>
      <c r="J22" s="20">
        <v>55</v>
      </c>
      <c r="K22" s="20">
        <v>18</v>
      </c>
      <c r="L22" s="20">
        <v>233</v>
      </c>
      <c r="M22" s="20">
        <v>15</v>
      </c>
      <c r="N22" s="36">
        <f t="shared" si="5"/>
        <v>85</v>
      </c>
      <c r="O22" s="36" t="s">
        <v>70</v>
      </c>
      <c r="P22" s="36" t="s">
        <v>70</v>
      </c>
      <c r="Q22" s="36" t="s">
        <v>70</v>
      </c>
      <c r="R22" s="36" t="s">
        <v>70</v>
      </c>
      <c r="S22" s="36" t="s">
        <v>70</v>
      </c>
    </row>
    <row r="23" spans="1:19" s="94" customFormat="1" ht="14.5" customHeight="1">
      <c r="A23" s="39" t="s">
        <v>14</v>
      </c>
      <c r="B23" s="11">
        <v>120</v>
      </c>
      <c r="C23" s="11" t="s">
        <v>70</v>
      </c>
      <c r="D23" s="11" t="s">
        <v>70</v>
      </c>
      <c r="E23" s="11" t="s">
        <v>70</v>
      </c>
      <c r="F23" s="11" t="s">
        <v>70</v>
      </c>
      <c r="G23" s="11" t="s">
        <v>70</v>
      </c>
      <c r="H23" s="11">
        <f t="shared" si="8"/>
        <v>188</v>
      </c>
      <c r="I23" s="11">
        <v>33</v>
      </c>
      <c r="J23" s="11">
        <v>34</v>
      </c>
      <c r="K23" s="11">
        <v>15</v>
      </c>
      <c r="L23" s="11">
        <v>92</v>
      </c>
      <c r="M23" s="11">
        <v>14</v>
      </c>
      <c r="N23" s="35">
        <f t="shared" si="5"/>
        <v>68</v>
      </c>
      <c r="O23" s="35" t="s">
        <v>70</v>
      </c>
      <c r="P23" s="35" t="s">
        <v>70</v>
      </c>
      <c r="Q23" s="35" t="s">
        <v>70</v>
      </c>
      <c r="R23" s="35" t="s">
        <v>70</v>
      </c>
      <c r="S23" s="35" t="s">
        <v>70</v>
      </c>
    </row>
    <row r="24" spans="1:19" s="94" customFormat="1" ht="14.5" customHeight="1">
      <c r="A24" s="40" t="s">
        <v>15</v>
      </c>
      <c r="B24" s="20">
        <v>185</v>
      </c>
      <c r="C24" s="20" t="s">
        <v>70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>
        <f t="shared" si="8"/>
        <v>203</v>
      </c>
      <c r="I24" s="20">
        <v>65</v>
      </c>
      <c r="J24" s="20">
        <v>38</v>
      </c>
      <c r="K24" s="20">
        <v>20</v>
      </c>
      <c r="L24" s="20">
        <v>76</v>
      </c>
      <c r="M24" s="20">
        <v>4</v>
      </c>
      <c r="N24" s="36">
        <f t="shared" si="5"/>
        <v>18</v>
      </c>
      <c r="O24" s="36" t="s">
        <v>70</v>
      </c>
      <c r="P24" s="36" t="s">
        <v>70</v>
      </c>
      <c r="Q24" s="36" t="s">
        <v>70</v>
      </c>
      <c r="R24" s="36" t="s">
        <v>70</v>
      </c>
      <c r="S24" s="36" t="s">
        <v>70</v>
      </c>
    </row>
    <row r="25" spans="1:19" s="94" customFormat="1" ht="14.5" customHeight="1">
      <c r="A25" s="39" t="s">
        <v>16</v>
      </c>
      <c r="B25" s="11">
        <v>416</v>
      </c>
      <c r="C25" s="11" t="s">
        <v>70</v>
      </c>
      <c r="D25" s="11" t="s">
        <v>70</v>
      </c>
      <c r="E25" s="11" t="s">
        <v>70</v>
      </c>
      <c r="F25" s="11" t="s">
        <v>70</v>
      </c>
      <c r="G25" s="11" t="s">
        <v>70</v>
      </c>
      <c r="H25" s="11">
        <f t="shared" si="8"/>
        <v>436</v>
      </c>
      <c r="I25" s="11">
        <v>105</v>
      </c>
      <c r="J25" s="11">
        <v>96</v>
      </c>
      <c r="K25" s="11">
        <v>57</v>
      </c>
      <c r="L25" s="11">
        <v>154</v>
      </c>
      <c r="M25" s="11">
        <v>24</v>
      </c>
      <c r="N25" s="35">
        <f t="shared" si="5"/>
        <v>20</v>
      </c>
      <c r="O25" s="35" t="s">
        <v>70</v>
      </c>
      <c r="P25" s="35" t="s">
        <v>70</v>
      </c>
      <c r="Q25" s="35" t="s">
        <v>70</v>
      </c>
      <c r="R25" s="35" t="s">
        <v>70</v>
      </c>
      <c r="S25" s="35" t="s">
        <v>70</v>
      </c>
    </row>
    <row r="26" spans="1:19" s="94" customFormat="1" ht="14.5" customHeight="1">
      <c r="A26" s="40" t="s">
        <v>17</v>
      </c>
      <c r="B26" s="20">
        <v>273</v>
      </c>
      <c r="C26" s="20" t="s">
        <v>70</v>
      </c>
      <c r="D26" s="20" t="s">
        <v>70</v>
      </c>
      <c r="E26" s="20" t="s">
        <v>70</v>
      </c>
      <c r="F26" s="20" t="s">
        <v>70</v>
      </c>
      <c r="G26" s="20" t="s">
        <v>70</v>
      </c>
      <c r="H26" s="20">
        <f t="shared" si="8"/>
        <v>322</v>
      </c>
      <c r="I26" s="20">
        <v>109</v>
      </c>
      <c r="J26" s="20">
        <v>68</v>
      </c>
      <c r="K26" s="20">
        <v>10</v>
      </c>
      <c r="L26" s="20">
        <v>127</v>
      </c>
      <c r="M26" s="20">
        <v>8</v>
      </c>
      <c r="N26" s="36">
        <f t="shared" si="5"/>
        <v>49</v>
      </c>
      <c r="O26" s="36" t="s">
        <v>70</v>
      </c>
      <c r="P26" s="36" t="s">
        <v>70</v>
      </c>
      <c r="Q26" s="36" t="s">
        <v>70</v>
      </c>
      <c r="R26" s="36" t="s">
        <v>70</v>
      </c>
      <c r="S26" s="36" t="s">
        <v>70</v>
      </c>
    </row>
    <row r="27" spans="1:19" s="94" customFormat="1" ht="14.5" customHeight="1">
      <c r="A27" s="39" t="s">
        <v>18</v>
      </c>
      <c r="B27" s="11">
        <v>603</v>
      </c>
      <c r="C27" s="11" t="s">
        <v>70</v>
      </c>
      <c r="D27" s="11" t="s">
        <v>70</v>
      </c>
      <c r="E27" s="11" t="s">
        <v>70</v>
      </c>
      <c r="F27" s="11" t="s">
        <v>70</v>
      </c>
      <c r="G27" s="11" t="s">
        <v>70</v>
      </c>
      <c r="H27" s="11">
        <f t="shared" si="8"/>
        <v>722</v>
      </c>
      <c r="I27" s="11">
        <v>224</v>
      </c>
      <c r="J27" s="11">
        <v>179</v>
      </c>
      <c r="K27" s="11">
        <v>59</v>
      </c>
      <c r="L27" s="11">
        <v>251</v>
      </c>
      <c r="M27" s="11">
        <v>9</v>
      </c>
      <c r="N27" s="35">
        <f t="shared" si="5"/>
        <v>119</v>
      </c>
      <c r="O27" s="35" t="s">
        <v>70</v>
      </c>
      <c r="P27" s="35" t="s">
        <v>70</v>
      </c>
      <c r="Q27" s="35" t="s">
        <v>70</v>
      </c>
      <c r="R27" s="35" t="s">
        <v>70</v>
      </c>
      <c r="S27" s="35" t="s">
        <v>70</v>
      </c>
    </row>
    <row r="28" spans="1:19" s="94" customFormat="1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9">C9*100/$B9</f>
        <v>43.506868148730099</v>
      </c>
      <c r="D29" s="56">
        <f t="shared" si="9"/>
        <v>6.5710813498152536</v>
      </c>
      <c r="E29" s="56">
        <f t="shared" si="9"/>
        <v>5.8443710641640987</v>
      </c>
      <c r="F29" s="56">
        <f t="shared" si="9"/>
        <v>34.666044707413178</v>
      </c>
      <c r="G29" s="56">
        <f t="shared" si="9"/>
        <v>9.4116347298773668</v>
      </c>
      <c r="H29" s="164">
        <f>H9*100/$H9</f>
        <v>100</v>
      </c>
      <c r="I29" s="56">
        <f t="shared" ref="I29:M29" si="10">I9*100/$H9</f>
        <v>41.846235160188648</v>
      </c>
      <c r="J29" s="56">
        <f t="shared" si="10"/>
        <v>6.9493006993006992</v>
      </c>
      <c r="K29" s="56">
        <f t="shared" si="10"/>
        <v>5.627947633761587</v>
      </c>
      <c r="L29" s="56">
        <f t="shared" si="10"/>
        <v>34.135631810050413</v>
      </c>
      <c r="M29" s="56">
        <f t="shared" si="10"/>
        <v>11.440884696698649</v>
      </c>
      <c r="N29" s="37" t="s">
        <v>140</v>
      </c>
      <c r="O29" s="37">
        <f t="shared" ref="O29:S41" si="11">I29-C29</f>
        <v>-1.660632988541451</v>
      </c>
      <c r="P29" s="37">
        <f t="shared" si="11"/>
        <v>0.37821934948544556</v>
      </c>
      <c r="Q29" s="37">
        <f t="shared" si="11"/>
        <v>-0.21642343040251166</v>
      </c>
      <c r="R29" s="37">
        <f t="shared" si="11"/>
        <v>-0.53041289736276553</v>
      </c>
      <c r="S29" s="37">
        <f t="shared" si="11"/>
        <v>2.0292499668212827</v>
      </c>
    </row>
    <row r="30" spans="1:19" s="94" customFormat="1" ht="14.5" customHeight="1">
      <c r="A30" s="18" t="s">
        <v>19</v>
      </c>
      <c r="B30" s="163">
        <f t="shared" ref="B30:G47" si="12">B10*100/$B10</f>
        <v>100</v>
      </c>
      <c r="C30" s="57">
        <f t="shared" ref="C30:G30" si="13">C10*100/$B10</f>
        <v>43.762211493615361</v>
      </c>
      <c r="D30" s="57">
        <f t="shared" si="13"/>
        <v>6.2913615106326652</v>
      </c>
      <c r="E30" s="57">
        <f t="shared" si="13"/>
        <v>5.8249612383557503</v>
      </c>
      <c r="F30" s="57">
        <f t="shared" si="13"/>
        <v>34.551436386784488</v>
      </c>
      <c r="G30" s="57">
        <f t="shared" si="13"/>
        <v>9.5700293706117403</v>
      </c>
      <c r="H30" s="163">
        <f t="shared" ref="H30:M30" si="14">H10*100/$H10</f>
        <v>100</v>
      </c>
      <c r="I30" s="57">
        <f t="shared" si="14"/>
        <v>42.062507169449283</v>
      </c>
      <c r="J30" s="57">
        <f t="shared" si="14"/>
        <v>6.6396921568831928</v>
      </c>
      <c r="K30" s="57">
        <f t="shared" si="14"/>
        <v>5.5874777095304138</v>
      </c>
      <c r="L30" s="57">
        <f t="shared" si="14"/>
        <v>34.049409237379159</v>
      </c>
      <c r="M30" s="57">
        <f t="shared" si="14"/>
        <v>11.660913726757949</v>
      </c>
      <c r="N30" s="38" t="s">
        <v>140</v>
      </c>
      <c r="O30" s="38">
        <f t="shared" si="11"/>
        <v>-1.6997043241660776</v>
      </c>
      <c r="P30" s="38">
        <f t="shared" si="11"/>
        <v>0.34833064625052756</v>
      </c>
      <c r="Q30" s="38">
        <f t="shared" si="11"/>
        <v>-0.23748352882533652</v>
      </c>
      <c r="R30" s="38">
        <f t="shared" si="11"/>
        <v>-0.502027149405329</v>
      </c>
      <c r="S30" s="38">
        <f t="shared" si="11"/>
        <v>2.0908843561462085</v>
      </c>
    </row>
    <row r="31" spans="1:19" s="94" customFormat="1" ht="14.5" customHeight="1">
      <c r="A31" s="39" t="s">
        <v>3</v>
      </c>
      <c r="B31" s="164">
        <f t="shared" si="12"/>
        <v>100</v>
      </c>
      <c r="C31" s="56" t="s">
        <v>70</v>
      </c>
      <c r="D31" s="56" t="s">
        <v>70</v>
      </c>
      <c r="E31" s="56" t="s">
        <v>70</v>
      </c>
      <c r="F31" s="56" t="s">
        <v>70</v>
      </c>
      <c r="G31" s="56" t="s">
        <v>70</v>
      </c>
      <c r="H31" s="164">
        <f t="shared" ref="H31:M31" si="15">H11*100/$H11</f>
        <v>100</v>
      </c>
      <c r="I31" s="56">
        <f t="shared" si="15"/>
        <v>39.365079365079367</v>
      </c>
      <c r="J31" s="56">
        <f t="shared" si="15"/>
        <v>14.603174603174603</v>
      </c>
      <c r="K31" s="56">
        <f t="shared" si="15"/>
        <v>10.476190476190476</v>
      </c>
      <c r="L31" s="56">
        <f t="shared" si="15"/>
        <v>32.063492063492063</v>
      </c>
      <c r="M31" s="56">
        <f t="shared" si="15"/>
        <v>3.4920634920634921</v>
      </c>
      <c r="N31" s="37" t="s">
        <v>140</v>
      </c>
      <c r="O31" s="37" t="s">
        <v>70</v>
      </c>
      <c r="P31" s="37" t="s">
        <v>70</v>
      </c>
      <c r="Q31" s="37" t="s">
        <v>70</v>
      </c>
      <c r="R31" s="37" t="s">
        <v>70</v>
      </c>
      <c r="S31" s="37" t="s">
        <v>70</v>
      </c>
    </row>
    <row r="32" spans="1:19" s="94" customFormat="1" ht="14.5" customHeight="1">
      <c r="A32" s="40" t="s">
        <v>4</v>
      </c>
      <c r="B32" s="163">
        <f t="shared" si="12"/>
        <v>100</v>
      </c>
      <c r="C32" s="57" t="s">
        <v>70</v>
      </c>
      <c r="D32" s="57" t="s">
        <v>70</v>
      </c>
      <c r="E32" s="57" t="s">
        <v>70</v>
      </c>
      <c r="F32" s="57" t="s">
        <v>70</v>
      </c>
      <c r="G32" s="57" t="s">
        <v>70</v>
      </c>
      <c r="H32" s="163">
        <f t="shared" ref="H32:M32" si="16">H12*100/$H12</f>
        <v>100</v>
      </c>
      <c r="I32" s="57">
        <f t="shared" si="16"/>
        <v>29.879518072289155</v>
      </c>
      <c r="J32" s="57">
        <f t="shared" si="16"/>
        <v>15.903614457831326</v>
      </c>
      <c r="K32" s="57">
        <f t="shared" si="16"/>
        <v>4.096385542168675</v>
      </c>
      <c r="L32" s="57">
        <f t="shared" si="16"/>
        <v>37.108433734939759</v>
      </c>
      <c r="M32" s="57">
        <f t="shared" si="16"/>
        <v>13.012048192771084</v>
      </c>
      <c r="N32" s="38" t="s">
        <v>140</v>
      </c>
      <c r="O32" s="38" t="s">
        <v>70</v>
      </c>
      <c r="P32" s="38" t="s">
        <v>70</v>
      </c>
      <c r="Q32" s="38" t="s">
        <v>70</v>
      </c>
      <c r="R32" s="38" t="s">
        <v>70</v>
      </c>
      <c r="S32" s="38" t="s">
        <v>70</v>
      </c>
    </row>
    <row r="33" spans="1:51" s="94" customFormat="1" ht="14.5" customHeight="1">
      <c r="A33" s="39" t="s">
        <v>5</v>
      </c>
      <c r="B33" s="164">
        <f t="shared" si="12"/>
        <v>100</v>
      </c>
      <c r="C33" s="56" t="s">
        <v>70</v>
      </c>
      <c r="D33" s="56" t="s">
        <v>70</v>
      </c>
      <c r="E33" s="56" t="s">
        <v>70</v>
      </c>
      <c r="F33" s="56" t="s">
        <v>70</v>
      </c>
      <c r="G33" s="56" t="s">
        <v>70</v>
      </c>
      <c r="H33" s="164">
        <f t="shared" ref="H33:M33" si="17">H13*100/$H13</f>
        <v>100</v>
      </c>
      <c r="I33" s="56">
        <f t="shared" si="17"/>
        <v>24.551831644583007</v>
      </c>
      <c r="J33" s="56">
        <f t="shared" si="17"/>
        <v>14.528448947778644</v>
      </c>
      <c r="K33" s="56">
        <f t="shared" si="17"/>
        <v>13.826968043647701</v>
      </c>
      <c r="L33" s="56">
        <f t="shared" si="17"/>
        <v>41.932969602494154</v>
      </c>
      <c r="M33" s="56">
        <f t="shared" si="17"/>
        <v>5.1597817614964923</v>
      </c>
      <c r="N33" s="37" t="s">
        <v>140</v>
      </c>
      <c r="O33" s="37" t="s">
        <v>70</v>
      </c>
      <c r="P33" s="37" t="s">
        <v>70</v>
      </c>
      <c r="Q33" s="37" t="s">
        <v>70</v>
      </c>
      <c r="R33" s="37" t="s">
        <v>70</v>
      </c>
      <c r="S33" s="37" t="s">
        <v>70</v>
      </c>
    </row>
    <row r="34" spans="1:51" s="94" customFormat="1" ht="14.5" customHeight="1">
      <c r="A34" s="40" t="s">
        <v>6</v>
      </c>
      <c r="B34" s="163">
        <f t="shared" si="12"/>
        <v>100</v>
      </c>
      <c r="C34" s="57" t="s">
        <v>70</v>
      </c>
      <c r="D34" s="57" t="s">
        <v>70</v>
      </c>
      <c r="E34" s="57" t="s">
        <v>70</v>
      </c>
      <c r="F34" s="57" t="s">
        <v>70</v>
      </c>
      <c r="G34" s="57" t="s">
        <v>70</v>
      </c>
      <c r="H34" s="163">
        <f t="shared" ref="H34:M34" si="18">H14*100/$H14</f>
        <v>100</v>
      </c>
      <c r="I34" s="57">
        <f t="shared" si="18"/>
        <v>26.605504587155963</v>
      </c>
      <c r="J34" s="57">
        <f t="shared" si="18"/>
        <v>14.678899082568808</v>
      </c>
      <c r="K34" s="57">
        <f t="shared" si="18"/>
        <v>12.844036697247706</v>
      </c>
      <c r="L34" s="57">
        <f t="shared" si="18"/>
        <v>40.366972477064223</v>
      </c>
      <c r="M34" s="57">
        <f t="shared" si="18"/>
        <v>5.5045871559633026</v>
      </c>
      <c r="N34" s="38" t="s">
        <v>140</v>
      </c>
      <c r="O34" s="38" t="s">
        <v>70</v>
      </c>
      <c r="P34" s="38" t="s">
        <v>70</v>
      </c>
      <c r="Q34" s="38" t="s">
        <v>70</v>
      </c>
      <c r="R34" s="38" t="s">
        <v>70</v>
      </c>
      <c r="S34" s="38" t="s">
        <v>70</v>
      </c>
    </row>
    <row r="35" spans="1:51" s="94" customFormat="1" ht="14.5" customHeight="1">
      <c r="A35" s="39" t="s">
        <v>7</v>
      </c>
      <c r="B35" s="164">
        <f t="shared" si="12"/>
        <v>100</v>
      </c>
      <c r="C35" s="56" t="s">
        <v>70</v>
      </c>
      <c r="D35" s="56" t="s">
        <v>70</v>
      </c>
      <c r="E35" s="56" t="s">
        <v>70</v>
      </c>
      <c r="F35" s="56" t="s">
        <v>70</v>
      </c>
      <c r="G35" s="56" t="s">
        <v>70</v>
      </c>
      <c r="H35" s="164">
        <f t="shared" ref="H35:M35" si="19">H15*100/$H15</f>
        <v>100</v>
      </c>
      <c r="I35" s="56">
        <f t="shared" si="19"/>
        <v>51.667628390075016</v>
      </c>
      <c r="J35" s="56">
        <f t="shared" si="19"/>
        <v>5.1625312560107712</v>
      </c>
      <c r="K35" s="56">
        <f t="shared" si="19"/>
        <v>4.4700904020003849</v>
      </c>
      <c r="L35" s="56">
        <f t="shared" si="19"/>
        <v>30.42508174648971</v>
      </c>
      <c r="M35" s="56">
        <f t="shared" si="19"/>
        <v>8.2746682054241205</v>
      </c>
      <c r="N35" s="37" t="s">
        <v>140</v>
      </c>
      <c r="O35" s="37" t="s">
        <v>70</v>
      </c>
      <c r="P35" s="37" t="s">
        <v>70</v>
      </c>
      <c r="Q35" s="37" t="s">
        <v>70</v>
      </c>
      <c r="R35" s="37" t="s">
        <v>70</v>
      </c>
      <c r="S35" s="37" t="s">
        <v>70</v>
      </c>
    </row>
    <row r="36" spans="1:51" s="94" customFormat="1" ht="14.5" customHeight="1">
      <c r="A36" s="40" t="s">
        <v>8</v>
      </c>
      <c r="B36" s="163">
        <f t="shared" si="12"/>
        <v>100</v>
      </c>
      <c r="C36" s="57" t="s">
        <v>70</v>
      </c>
      <c r="D36" s="57" t="s">
        <v>70</v>
      </c>
      <c r="E36" s="57" t="s">
        <v>70</v>
      </c>
      <c r="F36" s="57" t="s">
        <v>70</v>
      </c>
      <c r="G36" s="57" t="s">
        <v>70</v>
      </c>
      <c r="H36" s="163">
        <f t="shared" ref="H36:M36" si="20">H16*100/$H16</f>
        <v>100</v>
      </c>
      <c r="I36" s="57">
        <f t="shared" si="20"/>
        <v>40.372213009028933</v>
      </c>
      <c r="J36" s="57">
        <f t="shared" si="20"/>
        <v>5.1778146305509489</v>
      </c>
      <c r="K36" s="57">
        <f t="shared" si="20"/>
        <v>4.5513174866408699</v>
      </c>
      <c r="L36" s="57">
        <f t="shared" si="20"/>
        <v>38.271604938271608</v>
      </c>
      <c r="M36" s="57">
        <f t="shared" si="20"/>
        <v>11.627049935507648</v>
      </c>
      <c r="N36" s="38" t="s">
        <v>140</v>
      </c>
      <c r="O36" s="38" t="s">
        <v>70</v>
      </c>
      <c r="P36" s="38" t="s">
        <v>70</v>
      </c>
      <c r="Q36" s="38" t="s">
        <v>70</v>
      </c>
      <c r="R36" s="38" t="s">
        <v>70</v>
      </c>
      <c r="S36" s="38" t="s">
        <v>70</v>
      </c>
    </row>
    <row r="37" spans="1:51" s="94" customFormat="1" ht="14.5" customHeight="1">
      <c r="A37" s="39" t="s">
        <v>9</v>
      </c>
      <c r="B37" s="164">
        <f t="shared" si="12"/>
        <v>100</v>
      </c>
      <c r="C37" s="56" t="s">
        <v>70</v>
      </c>
      <c r="D37" s="56" t="s">
        <v>70</v>
      </c>
      <c r="E37" s="56" t="s">
        <v>70</v>
      </c>
      <c r="F37" s="56" t="s">
        <v>70</v>
      </c>
      <c r="G37" s="56" t="s">
        <v>70</v>
      </c>
      <c r="H37" s="164">
        <f t="shared" ref="H37:M37" si="21">H17*100/$H17</f>
        <v>100</v>
      </c>
      <c r="I37" s="56">
        <f t="shared" si="21"/>
        <v>45.446960667461262</v>
      </c>
      <c r="J37" s="56">
        <f t="shared" si="21"/>
        <v>2.5387365911799762</v>
      </c>
      <c r="K37" s="56">
        <f t="shared" si="21"/>
        <v>3.7067938021454112</v>
      </c>
      <c r="L37" s="56">
        <f t="shared" si="21"/>
        <v>44.219308700834326</v>
      </c>
      <c r="M37" s="56">
        <f t="shared" si="21"/>
        <v>4.0882002383790228</v>
      </c>
      <c r="N37" s="37" t="s">
        <v>140</v>
      </c>
      <c r="O37" s="37" t="s">
        <v>70</v>
      </c>
      <c r="P37" s="37" t="s">
        <v>70</v>
      </c>
      <c r="Q37" s="37" t="s">
        <v>70</v>
      </c>
      <c r="R37" s="37" t="s">
        <v>70</v>
      </c>
      <c r="S37" s="37" t="s">
        <v>70</v>
      </c>
    </row>
    <row r="38" spans="1:51" s="94" customFormat="1" ht="14.5" customHeight="1">
      <c r="A38" s="40" t="s">
        <v>10</v>
      </c>
      <c r="B38" s="163">
        <f t="shared" si="12"/>
        <v>100</v>
      </c>
      <c r="C38" s="57" t="s">
        <v>70</v>
      </c>
      <c r="D38" s="57" t="s">
        <v>70</v>
      </c>
      <c r="E38" s="57" t="s">
        <v>70</v>
      </c>
      <c r="F38" s="57" t="s">
        <v>70</v>
      </c>
      <c r="G38" s="57" t="s">
        <v>70</v>
      </c>
      <c r="H38" s="163">
        <f t="shared" ref="H38:M38" si="22">H18*100/$H18</f>
        <v>100</v>
      </c>
      <c r="I38" s="57">
        <f t="shared" si="22"/>
        <v>43.742044972422569</v>
      </c>
      <c r="J38" s="57">
        <f t="shared" si="22"/>
        <v>4.2320746711921933</v>
      </c>
      <c r="K38" s="57">
        <f t="shared" si="22"/>
        <v>2.9804836656767075</v>
      </c>
      <c r="L38" s="57">
        <f t="shared" si="22"/>
        <v>31.11476453118371</v>
      </c>
      <c r="M38" s="57">
        <f t="shared" si="22"/>
        <v>17.930632159524819</v>
      </c>
      <c r="N38" s="38" t="s">
        <v>140</v>
      </c>
      <c r="O38" s="38" t="s">
        <v>70</v>
      </c>
      <c r="P38" s="38" t="s">
        <v>70</v>
      </c>
      <c r="Q38" s="38" t="s">
        <v>70</v>
      </c>
      <c r="R38" s="38" t="s">
        <v>70</v>
      </c>
      <c r="S38" s="38" t="s">
        <v>70</v>
      </c>
    </row>
    <row r="39" spans="1:51" s="94" customFormat="1" ht="14.5" customHeight="1">
      <c r="A39" s="39" t="s">
        <v>11</v>
      </c>
      <c r="B39" s="164">
        <f t="shared" si="12"/>
        <v>100</v>
      </c>
      <c r="C39" s="56" t="s">
        <v>70</v>
      </c>
      <c r="D39" s="56" t="s">
        <v>70</v>
      </c>
      <c r="E39" s="56" t="s">
        <v>70</v>
      </c>
      <c r="F39" s="56" t="s">
        <v>70</v>
      </c>
      <c r="G39" s="56" t="s">
        <v>70</v>
      </c>
      <c r="H39" s="164">
        <f t="shared" ref="H39:M39" si="23">H19*100/$H19</f>
        <v>100</v>
      </c>
      <c r="I39" s="56">
        <f t="shared" si="23"/>
        <v>35.340141052012932</v>
      </c>
      <c r="J39" s="56">
        <f t="shared" si="23"/>
        <v>9.3006171025565685</v>
      </c>
      <c r="K39" s="56">
        <f t="shared" si="23"/>
        <v>7.2436085806641195</v>
      </c>
      <c r="L39" s="56">
        <f t="shared" si="23"/>
        <v>33.150896267998824</v>
      </c>
      <c r="M39" s="56">
        <f t="shared" si="23"/>
        <v>14.964736996767558</v>
      </c>
      <c r="N39" s="37" t="s">
        <v>140</v>
      </c>
      <c r="O39" s="37" t="s">
        <v>70</v>
      </c>
      <c r="P39" s="37" t="s">
        <v>70</v>
      </c>
      <c r="Q39" s="37" t="s">
        <v>70</v>
      </c>
      <c r="R39" s="37" t="s">
        <v>70</v>
      </c>
      <c r="S39" s="37" t="s">
        <v>70</v>
      </c>
    </row>
    <row r="40" spans="1:51" s="94" customFormat="1" ht="14.5" customHeight="1">
      <c r="A40" s="40" t="s">
        <v>12</v>
      </c>
      <c r="B40" s="163">
        <f t="shared" si="12"/>
        <v>100</v>
      </c>
      <c r="C40" s="57" t="s">
        <v>70</v>
      </c>
      <c r="D40" s="57" t="s">
        <v>70</v>
      </c>
      <c r="E40" s="57" t="s">
        <v>70</v>
      </c>
      <c r="F40" s="57" t="s">
        <v>70</v>
      </c>
      <c r="G40" s="57" t="s">
        <v>70</v>
      </c>
      <c r="H40" s="163">
        <f t="shared" ref="H40:M40" si="24">H20*100/$H20</f>
        <v>100</v>
      </c>
      <c r="I40" s="57">
        <f t="shared" si="24"/>
        <v>43.593631539044729</v>
      </c>
      <c r="J40" s="57">
        <f t="shared" si="24"/>
        <v>4.7384382107657315</v>
      </c>
      <c r="K40" s="57">
        <f t="shared" si="24"/>
        <v>5.2691432903714936</v>
      </c>
      <c r="L40" s="57">
        <f t="shared" si="24"/>
        <v>39.044730856709627</v>
      </c>
      <c r="M40" s="57">
        <f t="shared" si="24"/>
        <v>7.3540561031084151</v>
      </c>
      <c r="N40" s="38" t="s">
        <v>140</v>
      </c>
      <c r="O40" s="38" t="s">
        <v>70</v>
      </c>
      <c r="P40" s="38" t="s">
        <v>70</v>
      </c>
      <c r="Q40" s="38" t="s">
        <v>70</v>
      </c>
      <c r="R40" s="38" t="s">
        <v>70</v>
      </c>
      <c r="S40" s="38" t="s">
        <v>70</v>
      </c>
    </row>
    <row r="41" spans="1:51" s="94" customFormat="1" ht="14.5" customHeight="1">
      <c r="A41" s="109" t="s">
        <v>41</v>
      </c>
      <c r="B41" s="164">
        <f t="shared" si="12"/>
        <v>100</v>
      </c>
      <c r="C41" s="56">
        <f t="shared" si="12"/>
        <v>34.005628517823638</v>
      </c>
      <c r="D41" s="56">
        <f t="shared" si="12"/>
        <v>16.97936210131332</v>
      </c>
      <c r="E41" s="56">
        <f t="shared" si="12"/>
        <v>6.5666041275797378</v>
      </c>
      <c r="F41" s="56">
        <f t="shared" si="12"/>
        <v>38.930581613508444</v>
      </c>
      <c r="G41" s="56">
        <f t="shared" si="12"/>
        <v>3.5178236397748592</v>
      </c>
      <c r="H41" s="164">
        <f t="shared" ref="H41:M41" si="25">H21*100/$H21</f>
        <v>100</v>
      </c>
      <c r="I41" s="56">
        <f t="shared" si="25"/>
        <v>33.520674427940584</v>
      </c>
      <c r="J41" s="56">
        <f t="shared" si="25"/>
        <v>18.867924528301888</v>
      </c>
      <c r="K41" s="56">
        <f t="shared" si="25"/>
        <v>7.18586912886391</v>
      </c>
      <c r="L41" s="56">
        <f t="shared" si="25"/>
        <v>37.454837414692896</v>
      </c>
      <c r="M41" s="56">
        <f t="shared" si="25"/>
        <v>2.9706945002007226</v>
      </c>
      <c r="N41" s="37" t="s">
        <v>140</v>
      </c>
      <c r="O41" s="37">
        <f t="shared" si="11"/>
        <v>-0.484954089883054</v>
      </c>
      <c r="P41" s="37">
        <f t="shared" si="11"/>
        <v>1.8885624269885675</v>
      </c>
      <c r="Q41" s="37">
        <f t="shared" si="11"/>
        <v>0.61926500128417228</v>
      </c>
      <c r="R41" s="37">
        <f t="shared" si="11"/>
        <v>-1.4757441988155477</v>
      </c>
      <c r="S41" s="37">
        <f t="shared" si="11"/>
        <v>-0.54712913957413667</v>
      </c>
    </row>
    <row r="42" spans="1:51" s="94" customFormat="1" ht="14.5" customHeight="1">
      <c r="A42" s="40" t="s">
        <v>13</v>
      </c>
      <c r="B42" s="163">
        <f t="shared" si="12"/>
        <v>100</v>
      </c>
      <c r="C42" s="57" t="s">
        <v>70</v>
      </c>
      <c r="D42" s="57" t="s">
        <v>70</v>
      </c>
      <c r="E42" s="57" t="s">
        <v>70</v>
      </c>
      <c r="F42" s="57" t="s">
        <v>70</v>
      </c>
      <c r="G42" s="57" t="s">
        <v>70</v>
      </c>
      <c r="H42" s="163">
        <f t="shared" ref="H42:M42" si="26">H22*100/$H22</f>
        <v>100</v>
      </c>
      <c r="I42" s="57">
        <f t="shared" si="26"/>
        <v>48.225806451612904</v>
      </c>
      <c r="J42" s="57">
        <f t="shared" si="26"/>
        <v>8.870967741935484</v>
      </c>
      <c r="K42" s="57">
        <f t="shared" si="26"/>
        <v>2.903225806451613</v>
      </c>
      <c r="L42" s="57">
        <f t="shared" si="26"/>
        <v>37.58064516129032</v>
      </c>
      <c r="M42" s="57">
        <f t="shared" si="26"/>
        <v>2.4193548387096775</v>
      </c>
      <c r="N42" s="38" t="s">
        <v>140</v>
      </c>
      <c r="O42" s="38" t="s">
        <v>70</v>
      </c>
      <c r="P42" s="38" t="s">
        <v>70</v>
      </c>
      <c r="Q42" s="38" t="s">
        <v>70</v>
      </c>
      <c r="R42" s="38" t="s">
        <v>70</v>
      </c>
      <c r="S42" s="38" t="s">
        <v>70</v>
      </c>
    </row>
    <row r="43" spans="1:51" s="94" customFormat="1" ht="14.5" customHeight="1">
      <c r="A43" s="39" t="s">
        <v>14</v>
      </c>
      <c r="B43" s="164">
        <f t="shared" si="12"/>
        <v>100</v>
      </c>
      <c r="C43" s="56" t="s">
        <v>70</v>
      </c>
      <c r="D43" s="56" t="s">
        <v>70</v>
      </c>
      <c r="E43" s="56" t="s">
        <v>70</v>
      </c>
      <c r="F43" s="56" t="s">
        <v>70</v>
      </c>
      <c r="G43" s="56" t="s">
        <v>70</v>
      </c>
      <c r="H43" s="164">
        <f t="shared" ref="H43:M43" si="27">H23*100/$H23</f>
        <v>100</v>
      </c>
      <c r="I43" s="56">
        <f t="shared" si="27"/>
        <v>17.553191489361701</v>
      </c>
      <c r="J43" s="56">
        <f t="shared" si="27"/>
        <v>18.085106382978722</v>
      </c>
      <c r="K43" s="56">
        <f t="shared" si="27"/>
        <v>7.9787234042553195</v>
      </c>
      <c r="L43" s="56">
        <f t="shared" si="27"/>
        <v>48.936170212765958</v>
      </c>
      <c r="M43" s="56">
        <f t="shared" si="27"/>
        <v>7.4468085106382977</v>
      </c>
      <c r="N43" s="37" t="s">
        <v>140</v>
      </c>
      <c r="O43" s="37" t="s">
        <v>70</v>
      </c>
      <c r="P43" s="37" t="s">
        <v>70</v>
      </c>
      <c r="Q43" s="37" t="s">
        <v>70</v>
      </c>
      <c r="R43" s="37" t="s">
        <v>70</v>
      </c>
      <c r="S43" s="37" t="s">
        <v>70</v>
      </c>
    </row>
    <row r="44" spans="1:51" s="94" customFormat="1" ht="14.5" customHeight="1">
      <c r="A44" s="40" t="s">
        <v>15</v>
      </c>
      <c r="B44" s="163">
        <f t="shared" si="12"/>
        <v>100</v>
      </c>
      <c r="C44" s="57" t="s">
        <v>70</v>
      </c>
      <c r="D44" s="57" t="s">
        <v>70</v>
      </c>
      <c r="E44" s="57" t="s">
        <v>70</v>
      </c>
      <c r="F44" s="57" t="s">
        <v>70</v>
      </c>
      <c r="G44" s="57" t="s">
        <v>70</v>
      </c>
      <c r="H44" s="163">
        <f t="shared" ref="H44:M44" si="28">H24*100/$H24</f>
        <v>100</v>
      </c>
      <c r="I44" s="57">
        <f t="shared" si="28"/>
        <v>32.019704433497537</v>
      </c>
      <c r="J44" s="57">
        <f t="shared" si="28"/>
        <v>18.7192118226601</v>
      </c>
      <c r="K44" s="57">
        <f t="shared" si="28"/>
        <v>9.8522167487684733</v>
      </c>
      <c r="L44" s="57">
        <f t="shared" si="28"/>
        <v>37.438423645320199</v>
      </c>
      <c r="M44" s="57">
        <f t="shared" si="28"/>
        <v>1.9704433497536946</v>
      </c>
      <c r="N44" s="38" t="s">
        <v>140</v>
      </c>
      <c r="O44" s="38" t="s">
        <v>70</v>
      </c>
      <c r="P44" s="38" t="s">
        <v>70</v>
      </c>
      <c r="Q44" s="38" t="s">
        <v>70</v>
      </c>
      <c r="R44" s="38" t="s">
        <v>70</v>
      </c>
      <c r="S44" s="38" t="s">
        <v>70</v>
      </c>
    </row>
    <row r="45" spans="1:51" s="94" customFormat="1" ht="14.5" customHeight="1">
      <c r="A45" s="39" t="s">
        <v>16</v>
      </c>
      <c r="B45" s="164">
        <f t="shared" si="12"/>
        <v>100</v>
      </c>
      <c r="C45" s="56" t="s">
        <v>70</v>
      </c>
      <c r="D45" s="56" t="s">
        <v>70</v>
      </c>
      <c r="E45" s="56" t="s">
        <v>70</v>
      </c>
      <c r="F45" s="56" t="s">
        <v>70</v>
      </c>
      <c r="G45" s="56" t="s">
        <v>70</v>
      </c>
      <c r="H45" s="164">
        <f t="shared" ref="H45:M45" si="29">H25*100/$H25</f>
        <v>100</v>
      </c>
      <c r="I45" s="56">
        <f t="shared" si="29"/>
        <v>24.082568807339449</v>
      </c>
      <c r="J45" s="56">
        <f t="shared" si="29"/>
        <v>22.01834862385321</v>
      </c>
      <c r="K45" s="56">
        <f t="shared" si="29"/>
        <v>13.073394495412844</v>
      </c>
      <c r="L45" s="56">
        <f t="shared" si="29"/>
        <v>35.321100917431195</v>
      </c>
      <c r="M45" s="56">
        <f t="shared" si="29"/>
        <v>5.5045871559633026</v>
      </c>
      <c r="N45" s="37" t="s">
        <v>140</v>
      </c>
      <c r="O45" s="37" t="s">
        <v>70</v>
      </c>
      <c r="P45" s="37" t="s">
        <v>70</v>
      </c>
      <c r="Q45" s="37" t="s">
        <v>70</v>
      </c>
      <c r="R45" s="37" t="s">
        <v>70</v>
      </c>
      <c r="S45" s="37" t="s">
        <v>70</v>
      </c>
    </row>
    <row r="46" spans="1:51" s="94" customFormat="1" ht="14.5" customHeight="1">
      <c r="A46" s="40" t="s">
        <v>17</v>
      </c>
      <c r="B46" s="163">
        <f t="shared" si="12"/>
        <v>100</v>
      </c>
      <c r="C46" s="57" t="s">
        <v>70</v>
      </c>
      <c r="D46" s="57" t="s">
        <v>70</v>
      </c>
      <c r="E46" s="57" t="s">
        <v>70</v>
      </c>
      <c r="F46" s="57" t="s">
        <v>70</v>
      </c>
      <c r="G46" s="57" t="s">
        <v>70</v>
      </c>
      <c r="H46" s="163">
        <f t="shared" ref="H46:M46" si="30">H26*100/$H26</f>
        <v>100</v>
      </c>
      <c r="I46" s="57">
        <f t="shared" si="30"/>
        <v>33.850931677018636</v>
      </c>
      <c r="J46" s="57">
        <f t="shared" si="30"/>
        <v>21.118012422360248</v>
      </c>
      <c r="K46" s="57">
        <f t="shared" si="30"/>
        <v>3.1055900621118013</v>
      </c>
      <c r="L46" s="57">
        <f t="shared" si="30"/>
        <v>39.440993788819874</v>
      </c>
      <c r="M46" s="57">
        <f t="shared" si="30"/>
        <v>2.4844720496894408</v>
      </c>
      <c r="N46" s="38" t="s">
        <v>140</v>
      </c>
      <c r="O46" s="38" t="s">
        <v>70</v>
      </c>
      <c r="P46" s="38" t="s">
        <v>70</v>
      </c>
      <c r="Q46" s="38" t="s">
        <v>70</v>
      </c>
      <c r="R46" s="38" t="s">
        <v>70</v>
      </c>
      <c r="S46" s="38" t="s">
        <v>70</v>
      </c>
    </row>
    <row r="47" spans="1:51" s="94" customFormat="1" ht="14.5" customHeight="1" thickBot="1">
      <c r="A47" s="39" t="s">
        <v>18</v>
      </c>
      <c r="B47" s="164">
        <f t="shared" si="12"/>
        <v>100</v>
      </c>
      <c r="C47" s="56" t="s">
        <v>70</v>
      </c>
      <c r="D47" s="56" t="s">
        <v>70</v>
      </c>
      <c r="E47" s="56" t="s">
        <v>70</v>
      </c>
      <c r="F47" s="56" t="s">
        <v>70</v>
      </c>
      <c r="G47" s="56" t="s">
        <v>70</v>
      </c>
      <c r="H47" s="164">
        <f t="shared" ref="H47:M47" si="31">H27*100/$H27</f>
        <v>100</v>
      </c>
      <c r="I47" s="56">
        <f t="shared" si="31"/>
        <v>31.024930747922436</v>
      </c>
      <c r="J47" s="56">
        <f t="shared" si="31"/>
        <v>24.792243767313021</v>
      </c>
      <c r="K47" s="56">
        <f t="shared" si="31"/>
        <v>8.1717451523545712</v>
      </c>
      <c r="L47" s="56">
        <f t="shared" si="31"/>
        <v>34.764542936288088</v>
      </c>
      <c r="M47" s="56">
        <f t="shared" si="31"/>
        <v>1.2465373961218837</v>
      </c>
      <c r="N47" s="37" t="s">
        <v>140</v>
      </c>
      <c r="O47" s="37" t="s">
        <v>70</v>
      </c>
      <c r="P47" s="37" t="s">
        <v>70</v>
      </c>
      <c r="Q47" s="37" t="s">
        <v>70</v>
      </c>
      <c r="R47" s="37" t="s">
        <v>70</v>
      </c>
      <c r="S47" s="37" t="s">
        <v>70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4.5429687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219</v>
      </c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103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103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s="94" customFormat="1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s="94" customFormat="1" ht="14.5" customHeight="1">
      <c r="A9" s="21" t="s">
        <v>30</v>
      </c>
      <c r="B9" s="17">
        <f>B10+B21</f>
        <v>22142</v>
      </c>
      <c r="C9" s="17">
        <f>C10+C21</f>
        <v>9310</v>
      </c>
      <c r="D9" s="17">
        <f t="shared" ref="D9:G9" si="0">D10+D21</f>
        <v>3162</v>
      </c>
      <c r="E9" s="17">
        <f t="shared" si="0"/>
        <v>1761</v>
      </c>
      <c r="F9" s="17">
        <f t="shared" si="0"/>
        <v>6843</v>
      </c>
      <c r="G9" s="17">
        <f t="shared" si="0"/>
        <v>1066</v>
      </c>
      <c r="H9" s="17">
        <f>SUM(I9:M9)</f>
        <v>28025</v>
      </c>
      <c r="I9" s="17">
        <f>I10+I21</f>
        <v>12196</v>
      </c>
      <c r="J9" s="17">
        <f t="shared" ref="J9:M9" si="1">J10+J21</f>
        <v>4020</v>
      </c>
      <c r="K9" s="17">
        <f t="shared" si="1"/>
        <v>2004</v>
      </c>
      <c r="L9" s="17">
        <f t="shared" si="1"/>
        <v>8274</v>
      </c>
      <c r="M9" s="17">
        <f t="shared" si="1"/>
        <v>1531</v>
      </c>
      <c r="N9" s="110">
        <f>H9-B9</f>
        <v>5883</v>
      </c>
      <c r="O9" s="110">
        <f t="shared" ref="O9:S21" si="2">I9-C9</f>
        <v>2886</v>
      </c>
      <c r="P9" s="110">
        <f t="shared" si="2"/>
        <v>858</v>
      </c>
      <c r="Q9" s="110">
        <f t="shared" si="2"/>
        <v>243</v>
      </c>
      <c r="R9" s="110">
        <f t="shared" si="2"/>
        <v>1431</v>
      </c>
      <c r="S9" s="110">
        <f t="shared" si="2"/>
        <v>465</v>
      </c>
    </row>
    <row r="10" spans="1:19" s="94" customFormat="1" ht="14.5" customHeight="1">
      <c r="A10" s="18" t="s">
        <v>19</v>
      </c>
      <c r="B10" s="19">
        <f>SUM(C10:G10)</f>
        <v>14461</v>
      </c>
      <c r="C10" s="19">
        <v>7140</v>
      </c>
      <c r="D10" s="19">
        <v>1007</v>
      </c>
      <c r="E10" s="19">
        <v>860</v>
      </c>
      <c r="F10" s="19">
        <v>4543</v>
      </c>
      <c r="G10" s="19">
        <v>911</v>
      </c>
      <c r="H10" s="19">
        <f>SUM(I10:M10)</f>
        <v>19241</v>
      </c>
      <c r="I10" s="19">
        <v>9448</v>
      </c>
      <c r="J10" s="19">
        <v>1387</v>
      </c>
      <c r="K10" s="19">
        <v>1135</v>
      </c>
      <c r="L10" s="19">
        <v>5939</v>
      </c>
      <c r="M10" s="19">
        <v>1332</v>
      </c>
      <c r="N10" s="66">
        <f t="shared" ref="N10:N27" si="3">H10-B10</f>
        <v>4780</v>
      </c>
      <c r="O10" s="66">
        <f t="shared" si="2"/>
        <v>2308</v>
      </c>
      <c r="P10" s="66">
        <f t="shared" si="2"/>
        <v>380</v>
      </c>
      <c r="Q10" s="66">
        <f t="shared" si="2"/>
        <v>275</v>
      </c>
      <c r="R10" s="66">
        <f t="shared" si="2"/>
        <v>1396</v>
      </c>
      <c r="S10" s="66">
        <f t="shared" si="2"/>
        <v>421</v>
      </c>
    </row>
    <row r="11" spans="1:19" s="94" customFormat="1" ht="14.5" customHeight="1">
      <c r="A11" s="39" t="s">
        <v>3</v>
      </c>
      <c r="B11" s="11">
        <v>1016</v>
      </c>
      <c r="C11" s="11" t="s">
        <v>70</v>
      </c>
      <c r="D11" s="11" t="s">
        <v>70</v>
      </c>
      <c r="E11" s="11" t="s">
        <v>70</v>
      </c>
      <c r="F11" s="11" t="s">
        <v>70</v>
      </c>
      <c r="G11" s="11" t="s">
        <v>70</v>
      </c>
      <c r="H11" s="11">
        <v>1304</v>
      </c>
      <c r="I11" s="11" t="s">
        <v>70</v>
      </c>
      <c r="J11" s="11" t="s">
        <v>70</v>
      </c>
      <c r="K11" s="11" t="s">
        <v>70</v>
      </c>
      <c r="L11" s="11" t="s">
        <v>70</v>
      </c>
      <c r="M11" s="11" t="s">
        <v>70</v>
      </c>
      <c r="N11" s="35">
        <f t="shared" si="3"/>
        <v>288</v>
      </c>
      <c r="O11" s="35" t="s">
        <v>70</v>
      </c>
      <c r="P11" s="35" t="s">
        <v>70</v>
      </c>
      <c r="Q11" s="35" t="s">
        <v>70</v>
      </c>
      <c r="R11" s="35" t="s">
        <v>70</v>
      </c>
      <c r="S11" s="35" t="s">
        <v>70</v>
      </c>
    </row>
    <row r="12" spans="1:19" s="94" customFormat="1" ht="14.5" customHeight="1">
      <c r="A12" s="40" t="s">
        <v>4</v>
      </c>
      <c r="B12" s="20">
        <v>294</v>
      </c>
      <c r="C12" s="20" t="s">
        <v>70</v>
      </c>
      <c r="D12" s="20" t="s">
        <v>70</v>
      </c>
      <c r="E12" s="20" t="s">
        <v>70</v>
      </c>
      <c r="F12" s="20" t="s">
        <v>70</v>
      </c>
      <c r="G12" s="20" t="s">
        <v>70</v>
      </c>
      <c r="H12" s="20">
        <v>309</v>
      </c>
      <c r="I12" s="20" t="s">
        <v>70</v>
      </c>
      <c r="J12" s="20" t="s">
        <v>70</v>
      </c>
      <c r="K12" s="20" t="s">
        <v>70</v>
      </c>
      <c r="L12" s="20" t="s">
        <v>70</v>
      </c>
      <c r="M12" s="20" t="s">
        <v>70</v>
      </c>
      <c r="N12" s="36">
        <f t="shared" si="3"/>
        <v>15</v>
      </c>
      <c r="O12" s="36" t="s">
        <v>70</v>
      </c>
      <c r="P12" s="36" t="s">
        <v>70</v>
      </c>
      <c r="Q12" s="36" t="s">
        <v>70</v>
      </c>
      <c r="R12" s="36" t="s">
        <v>70</v>
      </c>
      <c r="S12" s="36" t="s">
        <v>70</v>
      </c>
    </row>
    <row r="13" spans="1:19" s="94" customFormat="1" ht="14.5" customHeight="1">
      <c r="A13" s="39" t="s">
        <v>5</v>
      </c>
      <c r="B13" s="11">
        <v>1793</v>
      </c>
      <c r="C13" s="11" t="s">
        <v>70</v>
      </c>
      <c r="D13" s="11" t="s">
        <v>70</v>
      </c>
      <c r="E13" s="11" t="s">
        <v>70</v>
      </c>
      <c r="F13" s="11" t="s">
        <v>70</v>
      </c>
      <c r="G13" s="11" t="s">
        <v>70</v>
      </c>
      <c r="H13" s="11">
        <v>2158</v>
      </c>
      <c r="I13" s="11" t="s">
        <v>70</v>
      </c>
      <c r="J13" s="11" t="s">
        <v>70</v>
      </c>
      <c r="K13" s="11" t="s">
        <v>70</v>
      </c>
      <c r="L13" s="11" t="s">
        <v>70</v>
      </c>
      <c r="M13" s="11" t="s">
        <v>70</v>
      </c>
      <c r="N13" s="35">
        <f t="shared" si="3"/>
        <v>365</v>
      </c>
      <c r="O13" s="35" t="s">
        <v>70</v>
      </c>
      <c r="P13" s="35" t="s">
        <v>70</v>
      </c>
      <c r="Q13" s="35" t="s">
        <v>70</v>
      </c>
      <c r="R13" s="35" t="s">
        <v>70</v>
      </c>
      <c r="S13" s="35" t="s">
        <v>70</v>
      </c>
    </row>
    <row r="14" spans="1:19" s="94" customFormat="1" ht="14.5" customHeight="1">
      <c r="A14" s="40" t="s">
        <v>6</v>
      </c>
      <c r="B14" s="20">
        <v>210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>
        <v>227</v>
      </c>
      <c r="I14" s="20" t="s">
        <v>70</v>
      </c>
      <c r="J14" s="20" t="s">
        <v>70</v>
      </c>
      <c r="K14" s="20" t="s">
        <v>70</v>
      </c>
      <c r="L14" s="20" t="s">
        <v>70</v>
      </c>
      <c r="M14" s="20" t="s">
        <v>70</v>
      </c>
      <c r="N14" s="36">
        <f t="shared" si="3"/>
        <v>17</v>
      </c>
      <c r="O14" s="36" t="s">
        <v>70</v>
      </c>
      <c r="P14" s="36" t="s">
        <v>70</v>
      </c>
      <c r="Q14" s="36" t="s">
        <v>70</v>
      </c>
      <c r="R14" s="36" t="s">
        <v>70</v>
      </c>
      <c r="S14" s="36" t="s">
        <v>70</v>
      </c>
    </row>
    <row r="15" spans="1:19" s="94" customFormat="1" ht="14.5" customHeight="1">
      <c r="A15" s="39" t="s">
        <v>7</v>
      </c>
      <c r="B15" s="11">
        <v>6504</v>
      </c>
      <c r="C15" s="11" t="s">
        <v>70</v>
      </c>
      <c r="D15" s="11" t="s">
        <v>70</v>
      </c>
      <c r="E15" s="11" t="s">
        <v>70</v>
      </c>
      <c r="F15" s="11" t="s">
        <v>70</v>
      </c>
      <c r="G15" s="11" t="s">
        <v>70</v>
      </c>
      <c r="H15" s="11">
        <v>8347</v>
      </c>
      <c r="I15" s="11" t="s">
        <v>70</v>
      </c>
      <c r="J15" s="11" t="s">
        <v>70</v>
      </c>
      <c r="K15" s="11" t="s">
        <v>70</v>
      </c>
      <c r="L15" s="11" t="s">
        <v>70</v>
      </c>
      <c r="M15" s="11" t="s">
        <v>70</v>
      </c>
      <c r="N15" s="35">
        <f t="shared" si="3"/>
        <v>1843</v>
      </c>
      <c r="O15" s="35" t="s">
        <v>70</v>
      </c>
      <c r="P15" s="35" t="s">
        <v>70</v>
      </c>
      <c r="Q15" s="35" t="s">
        <v>70</v>
      </c>
      <c r="R15" s="35" t="s">
        <v>70</v>
      </c>
      <c r="S15" s="35" t="s">
        <v>70</v>
      </c>
    </row>
    <row r="16" spans="1:19" s="94" customFormat="1" ht="14.5" customHeight="1">
      <c r="A16" s="40" t="s">
        <v>8</v>
      </c>
      <c r="B16" s="20">
        <v>669</v>
      </c>
      <c r="C16" s="20" t="s">
        <v>70</v>
      </c>
      <c r="D16" s="20" t="s">
        <v>70</v>
      </c>
      <c r="E16" s="20" t="s">
        <v>70</v>
      </c>
      <c r="F16" s="20" t="s">
        <v>70</v>
      </c>
      <c r="G16" s="20" t="s">
        <v>70</v>
      </c>
      <c r="H16" s="20">
        <v>1088</v>
      </c>
      <c r="I16" s="20" t="s">
        <v>70</v>
      </c>
      <c r="J16" s="20" t="s">
        <v>70</v>
      </c>
      <c r="K16" s="20" t="s">
        <v>70</v>
      </c>
      <c r="L16" s="20" t="s">
        <v>70</v>
      </c>
      <c r="M16" s="20" t="s">
        <v>70</v>
      </c>
      <c r="N16" s="36">
        <f t="shared" si="3"/>
        <v>419</v>
      </c>
      <c r="O16" s="36" t="s">
        <v>70</v>
      </c>
      <c r="P16" s="36" t="s">
        <v>70</v>
      </c>
      <c r="Q16" s="36" t="s">
        <v>70</v>
      </c>
      <c r="R16" s="36" t="s">
        <v>70</v>
      </c>
      <c r="S16" s="36" t="s">
        <v>70</v>
      </c>
    </row>
    <row r="17" spans="1:19" s="94" customFormat="1" ht="14.5" customHeight="1">
      <c r="A17" s="39" t="s">
        <v>9</v>
      </c>
      <c r="B17" s="11">
        <v>64</v>
      </c>
      <c r="C17" s="11" t="s">
        <v>70</v>
      </c>
      <c r="D17" s="11" t="s">
        <v>70</v>
      </c>
      <c r="E17" s="11" t="s">
        <v>70</v>
      </c>
      <c r="F17" s="11" t="s">
        <v>70</v>
      </c>
      <c r="G17" s="11" t="s">
        <v>70</v>
      </c>
      <c r="H17" s="11">
        <v>70</v>
      </c>
      <c r="I17" s="11" t="s">
        <v>70</v>
      </c>
      <c r="J17" s="11" t="s">
        <v>70</v>
      </c>
      <c r="K17" s="11" t="s">
        <v>70</v>
      </c>
      <c r="L17" s="11" t="s">
        <v>70</v>
      </c>
      <c r="M17" s="11" t="s">
        <v>70</v>
      </c>
      <c r="N17" s="35">
        <f t="shared" si="3"/>
        <v>6</v>
      </c>
      <c r="O17" s="35" t="s">
        <v>70</v>
      </c>
      <c r="P17" s="35" t="s">
        <v>70</v>
      </c>
      <c r="Q17" s="35" t="s">
        <v>70</v>
      </c>
      <c r="R17" s="35" t="s">
        <v>70</v>
      </c>
      <c r="S17" s="35" t="s">
        <v>70</v>
      </c>
    </row>
    <row r="18" spans="1:19" s="94" customFormat="1" ht="14.5" customHeight="1">
      <c r="A18" s="40" t="s">
        <v>10</v>
      </c>
      <c r="B18" s="20">
        <v>692</v>
      </c>
      <c r="C18" s="20" t="s">
        <v>70</v>
      </c>
      <c r="D18" s="20" t="s">
        <v>70</v>
      </c>
      <c r="E18" s="20" t="s">
        <v>70</v>
      </c>
      <c r="F18" s="20" t="s">
        <v>70</v>
      </c>
      <c r="G18" s="20" t="s">
        <v>70</v>
      </c>
      <c r="H18" s="20">
        <v>1128</v>
      </c>
      <c r="I18" s="20" t="s">
        <v>70</v>
      </c>
      <c r="J18" s="20" t="s">
        <v>70</v>
      </c>
      <c r="K18" s="20" t="s">
        <v>70</v>
      </c>
      <c r="L18" s="20" t="s">
        <v>70</v>
      </c>
      <c r="M18" s="20" t="s">
        <v>70</v>
      </c>
      <c r="N18" s="36">
        <f t="shared" si="3"/>
        <v>436</v>
      </c>
      <c r="O18" s="36" t="s">
        <v>70</v>
      </c>
      <c r="P18" s="36" t="s">
        <v>70</v>
      </c>
      <c r="Q18" s="36" t="s">
        <v>70</v>
      </c>
      <c r="R18" s="36" t="s">
        <v>70</v>
      </c>
      <c r="S18" s="36" t="s">
        <v>70</v>
      </c>
    </row>
    <row r="19" spans="1:19" s="94" customFormat="1" ht="14.5" customHeight="1">
      <c r="A19" s="39" t="s">
        <v>11</v>
      </c>
      <c r="B19" s="11">
        <v>2986</v>
      </c>
      <c r="C19" s="11" t="s">
        <v>70</v>
      </c>
      <c r="D19" s="11" t="s">
        <v>70</v>
      </c>
      <c r="E19" s="11" t="s">
        <v>70</v>
      </c>
      <c r="F19" s="11" t="s">
        <v>70</v>
      </c>
      <c r="G19" s="11" t="s">
        <v>70</v>
      </c>
      <c r="H19" s="11">
        <v>4231</v>
      </c>
      <c r="I19" s="11" t="s">
        <v>70</v>
      </c>
      <c r="J19" s="11" t="s">
        <v>70</v>
      </c>
      <c r="K19" s="11" t="s">
        <v>70</v>
      </c>
      <c r="L19" s="11" t="s">
        <v>70</v>
      </c>
      <c r="M19" s="11" t="s">
        <v>70</v>
      </c>
      <c r="N19" s="35">
        <f t="shared" si="3"/>
        <v>1245</v>
      </c>
      <c r="O19" s="35" t="s">
        <v>70</v>
      </c>
      <c r="P19" s="35" t="s">
        <v>70</v>
      </c>
      <c r="Q19" s="35" t="s">
        <v>70</v>
      </c>
      <c r="R19" s="35" t="s">
        <v>70</v>
      </c>
      <c r="S19" s="35" t="s">
        <v>70</v>
      </c>
    </row>
    <row r="20" spans="1:19" s="94" customFormat="1" ht="14.5" customHeight="1">
      <c r="A20" s="40" t="s">
        <v>12</v>
      </c>
      <c r="B20" s="20">
        <v>233</v>
      </c>
      <c r="C20" s="20" t="s">
        <v>70</v>
      </c>
      <c r="D20" s="20" t="s">
        <v>70</v>
      </c>
      <c r="E20" s="20" t="s">
        <v>70</v>
      </c>
      <c r="F20" s="20" t="s">
        <v>70</v>
      </c>
      <c r="G20" s="20" t="s">
        <v>70</v>
      </c>
      <c r="H20" s="20">
        <v>379</v>
      </c>
      <c r="I20" s="20" t="s">
        <v>70</v>
      </c>
      <c r="J20" s="20" t="s">
        <v>70</v>
      </c>
      <c r="K20" s="20" t="s">
        <v>70</v>
      </c>
      <c r="L20" s="20" t="s">
        <v>70</v>
      </c>
      <c r="M20" s="20" t="s">
        <v>70</v>
      </c>
      <c r="N20" s="36">
        <f t="shared" si="3"/>
        <v>146</v>
      </c>
      <c r="O20" s="36" t="s">
        <v>70</v>
      </c>
      <c r="P20" s="36" t="s">
        <v>70</v>
      </c>
      <c r="Q20" s="36" t="s">
        <v>70</v>
      </c>
      <c r="R20" s="36" t="s">
        <v>70</v>
      </c>
      <c r="S20" s="36" t="s">
        <v>70</v>
      </c>
    </row>
    <row r="21" spans="1:19" s="94" customFormat="1" ht="14.5" customHeight="1">
      <c r="A21" s="109" t="s">
        <v>41</v>
      </c>
      <c r="B21" s="11">
        <f>SUM(C21:G21)</f>
        <v>7681</v>
      </c>
      <c r="C21" s="11">
        <v>2170</v>
      </c>
      <c r="D21" s="11">
        <v>2155</v>
      </c>
      <c r="E21" s="11">
        <v>901</v>
      </c>
      <c r="F21" s="11">
        <v>2300</v>
      </c>
      <c r="G21" s="11">
        <v>155</v>
      </c>
      <c r="H21" s="11">
        <f>SUM(I21:M21)</f>
        <v>8784</v>
      </c>
      <c r="I21" s="11">
        <v>2748</v>
      </c>
      <c r="J21" s="11">
        <v>2633</v>
      </c>
      <c r="K21" s="11">
        <v>869</v>
      </c>
      <c r="L21" s="11">
        <v>2335</v>
      </c>
      <c r="M21" s="11">
        <v>199</v>
      </c>
      <c r="N21" s="35">
        <f t="shared" si="3"/>
        <v>1103</v>
      </c>
      <c r="O21" s="35">
        <f t="shared" si="2"/>
        <v>578</v>
      </c>
      <c r="P21" s="35">
        <f t="shared" si="2"/>
        <v>478</v>
      </c>
      <c r="Q21" s="35">
        <f t="shared" si="2"/>
        <v>-32</v>
      </c>
      <c r="R21" s="35">
        <f t="shared" si="2"/>
        <v>35</v>
      </c>
      <c r="S21" s="35">
        <f t="shared" si="2"/>
        <v>44</v>
      </c>
    </row>
    <row r="22" spans="1:19" s="94" customFormat="1" ht="14.5" customHeight="1">
      <c r="A22" s="40" t="s">
        <v>13</v>
      </c>
      <c r="B22" s="20">
        <v>741</v>
      </c>
      <c r="C22" s="20" t="s">
        <v>70</v>
      </c>
      <c r="D22" s="20" t="s">
        <v>70</v>
      </c>
      <c r="E22" s="20" t="s">
        <v>70</v>
      </c>
      <c r="F22" s="20" t="s">
        <v>70</v>
      </c>
      <c r="G22" s="20" t="s">
        <v>70</v>
      </c>
      <c r="H22" s="20">
        <v>970</v>
      </c>
      <c r="I22" s="20" t="s">
        <v>70</v>
      </c>
      <c r="J22" s="20" t="s">
        <v>70</v>
      </c>
      <c r="K22" s="20" t="s">
        <v>70</v>
      </c>
      <c r="L22" s="20" t="s">
        <v>70</v>
      </c>
      <c r="M22" s="20" t="s">
        <v>70</v>
      </c>
      <c r="N22" s="36">
        <f t="shared" si="3"/>
        <v>229</v>
      </c>
      <c r="O22" s="36" t="s">
        <v>70</v>
      </c>
      <c r="P22" s="36" t="s">
        <v>70</v>
      </c>
      <c r="Q22" s="36" t="s">
        <v>70</v>
      </c>
      <c r="R22" s="36" t="s">
        <v>70</v>
      </c>
      <c r="S22" s="36" t="s">
        <v>70</v>
      </c>
    </row>
    <row r="23" spans="1:19" s="94" customFormat="1" ht="14.5" customHeight="1">
      <c r="A23" s="39" t="s">
        <v>14</v>
      </c>
      <c r="B23" s="11">
        <v>1284</v>
      </c>
      <c r="C23" s="11" t="s">
        <v>70</v>
      </c>
      <c r="D23" s="11" t="s">
        <v>70</v>
      </c>
      <c r="E23" s="11" t="s">
        <v>70</v>
      </c>
      <c r="F23" s="11" t="s">
        <v>70</v>
      </c>
      <c r="G23" s="11" t="s">
        <v>70</v>
      </c>
      <c r="H23" s="11">
        <v>1226</v>
      </c>
      <c r="I23" s="11" t="s">
        <v>70</v>
      </c>
      <c r="J23" s="11" t="s">
        <v>70</v>
      </c>
      <c r="K23" s="11" t="s">
        <v>70</v>
      </c>
      <c r="L23" s="11" t="s">
        <v>70</v>
      </c>
      <c r="M23" s="11" t="s">
        <v>70</v>
      </c>
      <c r="N23" s="35">
        <f t="shared" si="3"/>
        <v>-58</v>
      </c>
      <c r="O23" s="35" t="s">
        <v>70</v>
      </c>
      <c r="P23" s="35" t="s">
        <v>70</v>
      </c>
      <c r="Q23" s="35" t="s">
        <v>70</v>
      </c>
      <c r="R23" s="35" t="s">
        <v>70</v>
      </c>
      <c r="S23" s="35" t="s">
        <v>70</v>
      </c>
    </row>
    <row r="24" spans="1:19" s="94" customFormat="1" ht="14.5" customHeight="1">
      <c r="A24" s="40" t="s">
        <v>15</v>
      </c>
      <c r="B24" s="20">
        <v>942</v>
      </c>
      <c r="C24" s="20" t="s">
        <v>70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>
        <v>1148</v>
      </c>
      <c r="I24" s="20" t="s">
        <v>70</v>
      </c>
      <c r="J24" s="20" t="s">
        <v>70</v>
      </c>
      <c r="K24" s="20" t="s">
        <v>70</v>
      </c>
      <c r="L24" s="20" t="s">
        <v>70</v>
      </c>
      <c r="M24" s="20" t="s">
        <v>70</v>
      </c>
      <c r="N24" s="36">
        <f t="shared" si="3"/>
        <v>206</v>
      </c>
      <c r="O24" s="36" t="s">
        <v>70</v>
      </c>
      <c r="P24" s="36" t="s">
        <v>70</v>
      </c>
      <c r="Q24" s="36" t="s">
        <v>70</v>
      </c>
      <c r="R24" s="36" t="s">
        <v>70</v>
      </c>
      <c r="S24" s="36" t="s">
        <v>70</v>
      </c>
    </row>
    <row r="25" spans="1:19" s="94" customFormat="1" ht="14.5" customHeight="1">
      <c r="A25" s="39" t="s">
        <v>16</v>
      </c>
      <c r="B25" s="11">
        <v>2084</v>
      </c>
      <c r="C25" s="11" t="s">
        <v>70</v>
      </c>
      <c r="D25" s="11" t="s">
        <v>70</v>
      </c>
      <c r="E25" s="11" t="s">
        <v>70</v>
      </c>
      <c r="F25" s="11" t="s">
        <v>70</v>
      </c>
      <c r="G25" s="11" t="s">
        <v>70</v>
      </c>
      <c r="H25" s="11">
        <v>2311</v>
      </c>
      <c r="I25" s="11" t="s">
        <v>70</v>
      </c>
      <c r="J25" s="11" t="s">
        <v>70</v>
      </c>
      <c r="K25" s="11" t="s">
        <v>70</v>
      </c>
      <c r="L25" s="11" t="s">
        <v>70</v>
      </c>
      <c r="M25" s="11" t="s">
        <v>70</v>
      </c>
      <c r="N25" s="35">
        <f t="shared" si="3"/>
        <v>227</v>
      </c>
      <c r="O25" s="35" t="s">
        <v>70</v>
      </c>
      <c r="P25" s="35" t="s">
        <v>70</v>
      </c>
      <c r="Q25" s="35" t="s">
        <v>70</v>
      </c>
      <c r="R25" s="35" t="s">
        <v>70</v>
      </c>
      <c r="S25" s="35" t="s">
        <v>70</v>
      </c>
    </row>
    <row r="26" spans="1:19" s="94" customFormat="1" ht="14.5" customHeight="1">
      <c r="A26" s="40" t="s">
        <v>17</v>
      </c>
      <c r="B26" s="20">
        <v>693</v>
      </c>
      <c r="C26" s="20" t="s">
        <v>70</v>
      </c>
      <c r="D26" s="20" t="s">
        <v>70</v>
      </c>
      <c r="E26" s="20" t="s">
        <v>70</v>
      </c>
      <c r="F26" s="20" t="s">
        <v>70</v>
      </c>
      <c r="G26" s="20" t="s">
        <v>70</v>
      </c>
      <c r="H26" s="20">
        <v>893</v>
      </c>
      <c r="I26" s="20" t="s">
        <v>70</v>
      </c>
      <c r="J26" s="20" t="s">
        <v>70</v>
      </c>
      <c r="K26" s="20" t="s">
        <v>70</v>
      </c>
      <c r="L26" s="20" t="s">
        <v>70</v>
      </c>
      <c r="M26" s="20" t="s">
        <v>70</v>
      </c>
      <c r="N26" s="36">
        <f t="shared" si="3"/>
        <v>200</v>
      </c>
      <c r="O26" s="36" t="s">
        <v>70</v>
      </c>
      <c r="P26" s="36" t="s">
        <v>70</v>
      </c>
      <c r="Q26" s="36" t="s">
        <v>70</v>
      </c>
      <c r="R26" s="36" t="s">
        <v>70</v>
      </c>
      <c r="S26" s="36" t="s">
        <v>70</v>
      </c>
    </row>
    <row r="27" spans="1:19" s="94" customFormat="1" ht="14.5" customHeight="1">
      <c r="A27" s="39" t="s">
        <v>18</v>
      </c>
      <c r="B27" s="11">
        <v>1937</v>
      </c>
      <c r="C27" s="11" t="s">
        <v>70</v>
      </c>
      <c r="D27" s="11" t="s">
        <v>70</v>
      </c>
      <c r="E27" s="11" t="s">
        <v>70</v>
      </c>
      <c r="F27" s="11" t="s">
        <v>70</v>
      </c>
      <c r="G27" s="11" t="s">
        <v>70</v>
      </c>
      <c r="H27" s="11">
        <v>2236</v>
      </c>
      <c r="I27" s="11" t="s">
        <v>70</v>
      </c>
      <c r="J27" s="11" t="s">
        <v>70</v>
      </c>
      <c r="K27" s="11" t="s">
        <v>70</v>
      </c>
      <c r="L27" s="11" t="s">
        <v>70</v>
      </c>
      <c r="M27" s="11" t="s">
        <v>70</v>
      </c>
      <c r="N27" s="35">
        <f t="shared" si="3"/>
        <v>299</v>
      </c>
      <c r="O27" s="35" t="s">
        <v>70</v>
      </c>
      <c r="P27" s="35" t="s">
        <v>70</v>
      </c>
      <c r="Q27" s="35" t="s">
        <v>70</v>
      </c>
      <c r="R27" s="35" t="s">
        <v>70</v>
      </c>
      <c r="S27" s="35" t="s">
        <v>70</v>
      </c>
    </row>
    <row r="28" spans="1:19" s="94" customFormat="1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4">C9*100/$B9</f>
        <v>42.046788907957726</v>
      </c>
      <c r="D29" s="56">
        <f t="shared" si="4"/>
        <v>14.280552795592087</v>
      </c>
      <c r="E29" s="56">
        <f t="shared" si="4"/>
        <v>7.9532110920422729</v>
      </c>
      <c r="F29" s="56">
        <f t="shared" si="4"/>
        <v>30.90506729292747</v>
      </c>
      <c r="G29" s="56">
        <f t="shared" si="4"/>
        <v>4.8143799114804446</v>
      </c>
      <c r="H29" s="164">
        <f>H9*100/$H9</f>
        <v>100</v>
      </c>
      <c r="I29" s="56">
        <f t="shared" ref="I29:M29" si="5">I9*100/$H9</f>
        <v>43.518287243532562</v>
      </c>
      <c r="J29" s="56">
        <f t="shared" si="5"/>
        <v>14.344335414808207</v>
      </c>
      <c r="K29" s="56">
        <f t="shared" si="5"/>
        <v>7.1507582515611059</v>
      </c>
      <c r="L29" s="56">
        <f t="shared" si="5"/>
        <v>29.523639607493308</v>
      </c>
      <c r="M29" s="56">
        <f t="shared" si="5"/>
        <v>5.4629794826048172</v>
      </c>
      <c r="N29" s="165" t="s">
        <v>140</v>
      </c>
      <c r="O29" s="37">
        <f t="shared" ref="O29:S41" si="6">I29-C29</f>
        <v>1.4714983355748359</v>
      </c>
      <c r="P29" s="37">
        <f t="shared" si="6"/>
        <v>6.378261921611994E-2</v>
      </c>
      <c r="Q29" s="37">
        <f t="shared" si="6"/>
        <v>-0.80245284048116705</v>
      </c>
      <c r="R29" s="37">
        <f t="shared" si="6"/>
        <v>-1.3814276854341614</v>
      </c>
      <c r="S29" s="37">
        <f t="shared" si="6"/>
        <v>0.64859957112437261</v>
      </c>
    </row>
    <row r="30" spans="1:19" s="94" customFormat="1" ht="14.5" customHeight="1">
      <c r="A30" s="18" t="s">
        <v>19</v>
      </c>
      <c r="B30" s="163">
        <f t="shared" ref="B30:G47" si="7">B10*100/$B10</f>
        <v>100</v>
      </c>
      <c r="C30" s="57">
        <f t="shared" ref="C30:G30" si="8">C10*100/$B10</f>
        <v>49.374178825807341</v>
      </c>
      <c r="D30" s="57">
        <f t="shared" si="8"/>
        <v>6.9635571537238086</v>
      </c>
      <c r="E30" s="57">
        <f t="shared" si="8"/>
        <v>5.9470299426042459</v>
      </c>
      <c r="F30" s="57">
        <f t="shared" si="8"/>
        <v>31.415531429361732</v>
      </c>
      <c r="G30" s="57">
        <f t="shared" si="8"/>
        <v>6.29970264850287</v>
      </c>
      <c r="H30" s="163">
        <f t="shared" ref="H30:M47" si="9">H10*100/$H10</f>
        <v>100</v>
      </c>
      <c r="I30" s="57">
        <f t="shared" ref="I30:M30" si="10">I10*100/$H10</f>
        <v>49.103476950262461</v>
      </c>
      <c r="J30" s="57">
        <f t="shared" si="10"/>
        <v>7.2085650433969128</v>
      </c>
      <c r="K30" s="57">
        <f t="shared" si="10"/>
        <v>5.8988618055194637</v>
      </c>
      <c r="L30" s="57">
        <f t="shared" si="10"/>
        <v>30.866379086326074</v>
      </c>
      <c r="M30" s="57">
        <f t="shared" si="10"/>
        <v>6.9227171144950885</v>
      </c>
      <c r="N30" s="38" t="s">
        <v>140</v>
      </c>
      <c r="O30" s="38">
        <f t="shared" si="6"/>
        <v>-0.27070187554488001</v>
      </c>
      <c r="P30" s="38">
        <f t="shared" si="6"/>
        <v>0.24500788967310427</v>
      </c>
      <c r="Q30" s="38">
        <f t="shared" si="6"/>
        <v>-4.8168137084782181E-2</v>
      </c>
      <c r="R30" s="38">
        <f t="shared" si="6"/>
        <v>-0.54915234303565796</v>
      </c>
      <c r="S30" s="38">
        <f t="shared" si="6"/>
        <v>0.62301446599221855</v>
      </c>
    </row>
    <row r="31" spans="1:19" s="94" customFormat="1" ht="14.5" customHeight="1">
      <c r="A31" s="39" t="s">
        <v>3</v>
      </c>
      <c r="B31" s="164">
        <f t="shared" si="7"/>
        <v>100</v>
      </c>
      <c r="C31" s="11" t="s">
        <v>70</v>
      </c>
      <c r="D31" s="11" t="s">
        <v>70</v>
      </c>
      <c r="E31" s="11" t="s">
        <v>70</v>
      </c>
      <c r="F31" s="11" t="s">
        <v>70</v>
      </c>
      <c r="G31" s="11" t="s">
        <v>70</v>
      </c>
      <c r="H31" s="164">
        <f t="shared" si="9"/>
        <v>100</v>
      </c>
      <c r="I31" s="56" t="s">
        <v>70</v>
      </c>
      <c r="J31" s="56" t="s">
        <v>70</v>
      </c>
      <c r="K31" s="56" t="s">
        <v>70</v>
      </c>
      <c r="L31" s="56" t="s">
        <v>70</v>
      </c>
      <c r="M31" s="56" t="s">
        <v>70</v>
      </c>
      <c r="N31" s="37" t="s">
        <v>140</v>
      </c>
      <c r="O31" s="37" t="s">
        <v>70</v>
      </c>
      <c r="P31" s="37" t="s">
        <v>70</v>
      </c>
      <c r="Q31" s="37" t="s">
        <v>70</v>
      </c>
      <c r="R31" s="37" t="s">
        <v>70</v>
      </c>
      <c r="S31" s="37" t="s">
        <v>70</v>
      </c>
    </row>
    <row r="32" spans="1:19" s="94" customFormat="1" ht="14.5" customHeight="1">
      <c r="A32" s="40" t="s">
        <v>4</v>
      </c>
      <c r="B32" s="163">
        <f t="shared" si="7"/>
        <v>100</v>
      </c>
      <c r="C32" s="20" t="s">
        <v>70</v>
      </c>
      <c r="D32" s="20" t="s">
        <v>70</v>
      </c>
      <c r="E32" s="20" t="s">
        <v>70</v>
      </c>
      <c r="F32" s="20" t="s">
        <v>70</v>
      </c>
      <c r="G32" s="20" t="s">
        <v>70</v>
      </c>
      <c r="H32" s="163">
        <f t="shared" si="9"/>
        <v>100</v>
      </c>
      <c r="I32" s="57" t="s">
        <v>70</v>
      </c>
      <c r="J32" s="57" t="s">
        <v>70</v>
      </c>
      <c r="K32" s="57" t="s">
        <v>70</v>
      </c>
      <c r="L32" s="57" t="s">
        <v>70</v>
      </c>
      <c r="M32" s="57" t="s">
        <v>70</v>
      </c>
      <c r="N32" s="38" t="s">
        <v>140</v>
      </c>
      <c r="O32" s="38" t="s">
        <v>70</v>
      </c>
      <c r="P32" s="38" t="s">
        <v>70</v>
      </c>
      <c r="Q32" s="38" t="s">
        <v>70</v>
      </c>
      <c r="R32" s="38" t="s">
        <v>70</v>
      </c>
      <c r="S32" s="38" t="s">
        <v>70</v>
      </c>
    </row>
    <row r="33" spans="1:51" s="94" customFormat="1" ht="14.5" customHeight="1">
      <c r="A33" s="39" t="s">
        <v>5</v>
      </c>
      <c r="B33" s="164">
        <f t="shared" si="7"/>
        <v>100</v>
      </c>
      <c r="C33" s="11" t="s">
        <v>70</v>
      </c>
      <c r="D33" s="11" t="s">
        <v>70</v>
      </c>
      <c r="E33" s="11" t="s">
        <v>70</v>
      </c>
      <c r="F33" s="11" t="s">
        <v>70</v>
      </c>
      <c r="G33" s="11" t="s">
        <v>70</v>
      </c>
      <c r="H33" s="164">
        <f t="shared" si="9"/>
        <v>100</v>
      </c>
      <c r="I33" s="56" t="s">
        <v>70</v>
      </c>
      <c r="J33" s="56" t="s">
        <v>70</v>
      </c>
      <c r="K33" s="56" t="s">
        <v>70</v>
      </c>
      <c r="L33" s="56" t="s">
        <v>70</v>
      </c>
      <c r="M33" s="56" t="s">
        <v>70</v>
      </c>
      <c r="N33" s="37" t="s">
        <v>140</v>
      </c>
      <c r="O33" s="37" t="s">
        <v>70</v>
      </c>
      <c r="P33" s="37" t="s">
        <v>70</v>
      </c>
      <c r="Q33" s="37" t="s">
        <v>70</v>
      </c>
      <c r="R33" s="37" t="s">
        <v>70</v>
      </c>
      <c r="S33" s="37" t="s">
        <v>70</v>
      </c>
    </row>
    <row r="34" spans="1:51" s="94" customFormat="1" ht="14.5" customHeight="1">
      <c r="A34" s="40" t="s">
        <v>6</v>
      </c>
      <c r="B34" s="163">
        <f t="shared" si="7"/>
        <v>100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163">
        <f t="shared" si="9"/>
        <v>100</v>
      </c>
      <c r="I34" s="57" t="s">
        <v>70</v>
      </c>
      <c r="J34" s="57" t="s">
        <v>70</v>
      </c>
      <c r="K34" s="57" t="s">
        <v>70</v>
      </c>
      <c r="L34" s="57" t="s">
        <v>70</v>
      </c>
      <c r="M34" s="57" t="s">
        <v>70</v>
      </c>
      <c r="N34" s="38" t="s">
        <v>140</v>
      </c>
      <c r="O34" s="38" t="s">
        <v>70</v>
      </c>
      <c r="P34" s="38" t="s">
        <v>70</v>
      </c>
      <c r="Q34" s="38" t="s">
        <v>70</v>
      </c>
      <c r="R34" s="38" t="s">
        <v>70</v>
      </c>
      <c r="S34" s="38" t="s">
        <v>70</v>
      </c>
    </row>
    <row r="35" spans="1:51" s="94" customFormat="1" ht="14.5" customHeight="1">
      <c r="A35" s="39" t="s">
        <v>7</v>
      </c>
      <c r="B35" s="164">
        <f t="shared" si="7"/>
        <v>100</v>
      </c>
      <c r="C35" s="11" t="s">
        <v>70</v>
      </c>
      <c r="D35" s="11" t="s">
        <v>70</v>
      </c>
      <c r="E35" s="11" t="s">
        <v>70</v>
      </c>
      <c r="F35" s="11" t="s">
        <v>70</v>
      </c>
      <c r="G35" s="11" t="s">
        <v>70</v>
      </c>
      <c r="H35" s="164">
        <f t="shared" si="9"/>
        <v>100</v>
      </c>
      <c r="I35" s="56" t="s">
        <v>70</v>
      </c>
      <c r="J35" s="56" t="s">
        <v>70</v>
      </c>
      <c r="K35" s="56" t="s">
        <v>70</v>
      </c>
      <c r="L35" s="56" t="s">
        <v>70</v>
      </c>
      <c r="M35" s="56" t="s">
        <v>70</v>
      </c>
      <c r="N35" s="37" t="s">
        <v>140</v>
      </c>
      <c r="O35" s="37" t="s">
        <v>70</v>
      </c>
      <c r="P35" s="37" t="s">
        <v>70</v>
      </c>
      <c r="Q35" s="37" t="s">
        <v>70</v>
      </c>
      <c r="R35" s="37" t="s">
        <v>70</v>
      </c>
      <c r="S35" s="37" t="s">
        <v>70</v>
      </c>
    </row>
    <row r="36" spans="1:51" s="94" customFormat="1" ht="14.5" customHeight="1">
      <c r="A36" s="40" t="s">
        <v>8</v>
      </c>
      <c r="B36" s="163">
        <f t="shared" si="7"/>
        <v>100</v>
      </c>
      <c r="C36" s="20" t="s">
        <v>70</v>
      </c>
      <c r="D36" s="20" t="s">
        <v>70</v>
      </c>
      <c r="E36" s="20" t="s">
        <v>70</v>
      </c>
      <c r="F36" s="20" t="s">
        <v>70</v>
      </c>
      <c r="G36" s="20" t="s">
        <v>70</v>
      </c>
      <c r="H36" s="163">
        <f t="shared" si="9"/>
        <v>100</v>
      </c>
      <c r="I36" s="57" t="s">
        <v>70</v>
      </c>
      <c r="J36" s="57" t="s">
        <v>70</v>
      </c>
      <c r="K36" s="57" t="s">
        <v>70</v>
      </c>
      <c r="L36" s="57" t="s">
        <v>70</v>
      </c>
      <c r="M36" s="57" t="s">
        <v>70</v>
      </c>
      <c r="N36" s="38" t="s">
        <v>140</v>
      </c>
      <c r="O36" s="38" t="s">
        <v>70</v>
      </c>
      <c r="P36" s="38" t="s">
        <v>70</v>
      </c>
      <c r="Q36" s="38" t="s">
        <v>70</v>
      </c>
      <c r="R36" s="38" t="s">
        <v>70</v>
      </c>
      <c r="S36" s="38" t="s">
        <v>70</v>
      </c>
    </row>
    <row r="37" spans="1:51" s="94" customFormat="1" ht="14.5" customHeight="1">
      <c r="A37" s="39" t="s">
        <v>9</v>
      </c>
      <c r="B37" s="164">
        <f t="shared" si="7"/>
        <v>100</v>
      </c>
      <c r="C37" s="11" t="s">
        <v>70</v>
      </c>
      <c r="D37" s="11" t="s">
        <v>70</v>
      </c>
      <c r="E37" s="11" t="s">
        <v>70</v>
      </c>
      <c r="F37" s="11" t="s">
        <v>70</v>
      </c>
      <c r="G37" s="11" t="s">
        <v>70</v>
      </c>
      <c r="H37" s="164">
        <f t="shared" si="9"/>
        <v>100</v>
      </c>
      <c r="I37" s="56" t="s">
        <v>70</v>
      </c>
      <c r="J37" s="56" t="s">
        <v>70</v>
      </c>
      <c r="K37" s="56" t="s">
        <v>70</v>
      </c>
      <c r="L37" s="56" t="s">
        <v>70</v>
      </c>
      <c r="M37" s="56" t="s">
        <v>70</v>
      </c>
      <c r="N37" s="37" t="s">
        <v>140</v>
      </c>
      <c r="O37" s="37" t="s">
        <v>70</v>
      </c>
      <c r="P37" s="37" t="s">
        <v>70</v>
      </c>
      <c r="Q37" s="37" t="s">
        <v>70</v>
      </c>
      <c r="R37" s="37" t="s">
        <v>70</v>
      </c>
      <c r="S37" s="37" t="s">
        <v>70</v>
      </c>
    </row>
    <row r="38" spans="1:51" s="94" customFormat="1" ht="14.5" customHeight="1">
      <c r="A38" s="40" t="s">
        <v>10</v>
      </c>
      <c r="B38" s="163">
        <f t="shared" si="7"/>
        <v>100</v>
      </c>
      <c r="C38" s="20" t="s">
        <v>70</v>
      </c>
      <c r="D38" s="20" t="s">
        <v>70</v>
      </c>
      <c r="E38" s="20" t="s">
        <v>70</v>
      </c>
      <c r="F38" s="20" t="s">
        <v>70</v>
      </c>
      <c r="G38" s="20" t="s">
        <v>70</v>
      </c>
      <c r="H38" s="163">
        <f t="shared" si="9"/>
        <v>100</v>
      </c>
      <c r="I38" s="57" t="s">
        <v>70</v>
      </c>
      <c r="J38" s="57" t="s">
        <v>70</v>
      </c>
      <c r="K38" s="57" t="s">
        <v>70</v>
      </c>
      <c r="L38" s="57" t="s">
        <v>70</v>
      </c>
      <c r="M38" s="57" t="s">
        <v>70</v>
      </c>
      <c r="N38" s="38" t="s">
        <v>140</v>
      </c>
      <c r="O38" s="38" t="s">
        <v>70</v>
      </c>
      <c r="P38" s="38" t="s">
        <v>70</v>
      </c>
      <c r="Q38" s="38" t="s">
        <v>70</v>
      </c>
      <c r="R38" s="38" t="s">
        <v>70</v>
      </c>
      <c r="S38" s="38" t="s">
        <v>70</v>
      </c>
    </row>
    <row r="39" spans="1:51" s="94" customFormat="1" ht="14.5" customHeight="1">
      <c r="A39" s="39" t="s">
        <v>11</v>
      </c>
      <c r="B39" s="164">
        <f t="shared" si="7"/>
        <v>100</v>
      </c>
      <c r="C39" s="11" t="s">
        <v>70</v>
      </c>
      <c r="D39" s="11" t="s">
        <v>70</v>
      </c>
      <c r="E39" s="11" t="s">
        <v>70</v>
      </c>
      <c r="F39" s="11" t="s">
        <v>70</v>
      </c>
      <c r="G39" s="11" t="s">
        <v>70</v>
      </c>
      <c r="H39" s="164">
        <f t="shared" si="9"/>
        <v>100</v>
      </c>
      <c r="I39" s="56" t="s">
        <v>70</v>
      </c>
      <c r="J39" s="56" t="s">
        <v>70</v>
      </c>
      <c r="K39" s="56" t="s">
        <v>70</v>
      </c>
      <c r="L39" s="56" t="s">
        <v>70</v>
      </c>
      <c r="M39" s="56" t="s">
        <v>70</v>
      </c>
      <c r="N39" s="37" t="s">
        <v>140</v>
      </c>
      <c r="O39" s="37" t="s">
        <v>70</v>
      </c>
      <c r="P39" s="37" t="s">
        <v>70</v>
      </c>
      <c r="Q39" s="37" t="s">
        <v>70</v>
      </c>
      <c r="R39" s="37" t="s">
        <v>70</v>
      </c>
      <c r="S39" s="37" t="s">
        <v>70</v>
      </c>
    </row>
    <row r="40" spans="1:51" s="94" customFormat="1" ht="14.5" customHeight="1">
      <c r="A40" s="40" t="s">
        <v>12</v>
      </c>
      <c r="B40" s="163">
        <f t="shared" si="7"/>
        <v>100</v>
      </c>
      <c r="C40" s="20" t="s">
        <v>70</v>
      </c>
      <c r="D40" s="20" t="s">
        <v>70</v>
      </c>
      <c r="E40" s="20" t="s">
        <v>70</v>
      </c>
      <c r="F40" s="20" t="s">
        <v>70</v>
      </c>
      <c r="G40" s="20" t="s">
        <v>70</v>
      </c>
      <c r="H40" s="163">
        <f t="shared" si="9"/>
        <v>100</v>
      </c>
      <c r="I40" s="57" t="s">
        <v>70</v>
      </c>
      <c r="J40" s="57" t="s">
        <v>70</v>
      </c>
      <c r="K40" s="57" t="s">
        <v>70</v>
      </c>
      <c r="L40" s="57" t="s">
        <v>70</v>
      </c>
      <c r="M40" s="57" t="s">
        <v>70</v>
      </c>
      <c r="N40" s="38" t="s">
        <v>140</v>
      </c>
      <c r="O40" s="38" t="s">
        <v>70</v>
      </c>
      <c r="P40" s="38" t="s">
        <v>70</v>
      </c>
      <c r="Q40" s="38" t="s">
        <v>70</v>
      </c>
      <c r="R40" s="38" t="s">
        <v>70</v>
      </c>
      <c r="S40" s="38" t="s">
        <v>70</v>
      </c>
    </row>
    <row r="41" spans="1:51" s="94" customFormat="1" ht="14.5" customHeight="1">
      <c r="A41" s="109" t="s">
        <v>41</v>
      </c>
      <c r="B41" s="164">
        <f t="shared" si="7"/>
        <v>100</v>
      </c>
      <c r="C41" s="56">
        <f t="shared" si="7"/>
        <v>28.251529748730633</v>
      </c>
      <c r="D41" s="56">
        <f t="shared" si="7"/>
        <v>28.056242676734801</v>
      </c>
      <c r="E41" s="56">
        <f t="shared" si="7"/>
        <v>11.730243457883088</v>
      </c>
      <c r="F41" s="56">
        <f t="shared" si="7"/>
        <v>29.944017706027861</v>
      </c>
      <c r="G41" s="56">
        <f t="shared" si="7"/>
        <v>2.0179664106236168</v>
      </c>
      <c r="H41" s="164">
        <f t="shared" si="9"/>
        <v>100</v>
      </c>
      <c r="I41" s="56">
        <f t="shared" si="9"/>
        <v>31.284153005464482</v>
      </c>
      <c r="J41" s="56">
        <f t="shared" si="9"/>
        <v>29.97495446265938</v>
      </c>
      <c r="K41" s="56">
        <f t="shared" si="9"/>
        <v>9.8929872495446265</v>
      </c>
      <c r="L41" s="56">
        <f t="shared" si="9"/>
        <v>26.582422586520948</v>
      </c>
      <c r="M41" s="56">
        <f t="shared" si="9"/>
        <v>2.2654826958105647</v>
      </c>
      <c r="N41" s="37" t="s">
        <v>140</v>
      </c>
      <c r="O41" s="37">
        <f t="shared" si="6"/>
        <v>3.0326232567338494</v>
      </c>
      <c r="P41" s="37">
        <f t="shared" si="6"/>
        <v>1.9187117859245788</v>
      </c>
      <c r="Q41" s="37">
        <f t="shared" si="6"/>
        <v>-1.8372562083384611</v>
      </c>
      <c r="R41" s="37">
        <f t="shared" si="6"/>
        <v>-3.3615951195069123</v>
      </c>
      <c r="S41" s="37">
        <f t="shared" si="6"/>
        <v>0.2475162851869479</v>
      </c>
    </row>
    <row r="42" spans="1:51" s="94" customFormat="1" ht="14.5" customHeight="1">
      <c r="A42" s="40" t="s">
        <v>13</v>
      </c>
      <c r="B42" s="163">
        <f t="shared" si="7"/>
        <v>100</v>
      </c>
      <c r="C42" s="20" t="s">
        <v>70</v>
      </c>
      <c r="D42" s="20" t="s">
        <v>70</v>
      </c>
      <c r="E42" s="20" t="s">
        <v>70</v>
      </c>
      <c r="F42" s="20" t="s">
        <v>70</v>
      </c>
      <c r="G42" s="20" t="s">
        <v>70</v>
      </c>
      <c r="H42" s="163">
        <f t="shared" si="9"/>
        <v>100</v>
      </c>
      <c r="I42" s="57" t="s">
        <v>70</v>
      </c>
      <c r="J42" s="57" t="s">
        <v>70</v>
      </c>
      <c r="K42" s="57" t="s">
        <v>70</v>
      </c>
      <c r="L42" s="57" t="s">
        <v>70</v>
      </c>
      <c r="M42" s="57" t="s">
        <v>70</v>
      </c>
      <c r="N42" s="38" t="s">
        <v>140</v>
      </c>
      <c r="O42" s="38" t="s">
        <v>70</v>
      </c>
      <c r="P42" s="38" t="s">
        <v>70</v>
      </c>
      <c r="Q42" s="38" t="s">
        <v>70</v>
      </c>
      <c r="R42" s="38" t="s">
        <v>70</v>
      </c>
      <c r="S42" s="38" t="s">
        <v>70</v>
      </c>
    </row>
    <row r="43" spans="1:51" s="94" customFormat="1" ht="14.5" customHeight="1">
      <c r="A43" s="39" t="s">
        <v>14</v>
      </c>
      <c r="B43" s="164">
        <f t="shared" si="7"/>
        <v>100</v>
      </c>
      <c r="C43" s="11" t="s">
        <v>70</v>
      </c>
      <c r="D43" s="11" t="s">
        <v>70</v>
      </c>
      <c r="E43" s="11" t="s">
        <v>70</v>
      </c>
      <c r="F43" s="11" t="s">
        <v>70</v>
      </c>
      <c r="G43" s="11" t="s">
        <v>70</v>
      </c>
      <c r="H43" s="164">
        <f t="shared" si="9"/>
        <v>100</v>
      </c>
      <c r="I43" s="56" t="s">
        <v>70</v>
      </c>
      <c r="J43" s="56" t="s">
        <v>70</v>
      </c>
      <c r="K43" s="56" t="s">
        <v>70</v>
      </c>
      <c r="L43" s="56" t="s">
        <v>70</v>
      </c>
      <c r="M43" s="56" t="s">
        <v>70</v>
      </c>
      <c r="N43" s="37" t="s">
        <v>140</v>
      </c>
      <c r="O43" s="37" t="s">
        <v>70</v>
      </c>
      <c r="P43" s="37" t="s">
        <v>70</v>
      </c>
      <c r="Q43" s="37" t="s">
        <v>70</v>
      </c>
      <c r="R43" s="37" t="s">
        <v>70</v>
      </c>
      <c r="S43" s="37" t="s">
        <v>70</v>
      </c>
    </row>
    <row r="44" spans="1:51" s="94" customFormat="1" ht="14.5" customHeight="1">
      <c r="A44" s="40" t="s">
        <v>15</v>
      </c>
      <c r="B44" s="163">
        <f t="shared" si="7"/>
        <v>100</v>
      </c>
      <c r="C44" s="20" t="s">
        <v>70</v>
      </c>
      <c r="D44" s="20" t="s">
        <v>70</v>
      </c>
      <c r="E44" s="20" t="s">
        <v>70</v>
      </c>
      <c r="F44" s="20" t="s">
        <v>70</v>
      </c>
      <c r="G44" s="20" t="s">
        <v>70</v>
      </c>
      <c r="H44" s="163">
        <f t="shared" si="9"/>
        <v>100</v>
      </c>
      <c r="I44" s="57" t="s">
        <v>70</v>
      </c>
      <c r="J44" s="57" t="s">
        <v>70</v>
      </c>
      <c r="K44" s="57" t="s">
        <v>70</v>
      </c>
      <c r="L44" s="57" t="s">
        <v>70</v>
      </c>
      <c r="M44" s="57" t="s">
        <v>70</v>
      </c>
      <c r="N44" s="38" t="s">
        <v>140</v>
      </c>
      <c r="O44" s="38" t="s">
        <v>70</v>
      </c>
      <c r="P44" s="38" t="s">
        <v>70</v>
      </c>
      <c r="Q44" s="38" t="s">
        <v>70</v>
      </c>
      <c r="R44" s="38" t="s">
        <v>70</v>
      </c>
      <c r="S44" s="38" t="s">
        <v>70</v>
      </c>
    </row>
    <row r="45" spans="1:51" s="94" customFormat="1" ht="14.5" customHeight="1">
      <c r="A45" s="39" t="s">
        <v>16</v>
      </c>
      <c r="B45" s="164">
        <f t="shared" si="7"/>
        <v>100</v>
      </c>
      <c r="C45" s="11" t="s">
        <v>70</v>
      </c>
      <c r="D45" s="11" t="s">
        <v>70</v>
      </c>
      <c r="E45" s="11" t="s">
        <v>70</v>
      </c>
      <c r="F45" s="11" t="s">
        <v>70</v>
      </c>
      <c r="G45" s="11" t="s">
        <v>70</v>
      </c>
      <c r="H45" s="164">
        <f t="shared" si="9"/>
        <v>100</v>
      </c>
      <c r="I45" s="56" t="s">
        <v>70</v>
      </c>
      <c r="J45" s="56" t="s">
        <v>70</v>
      </c>
      <c r="K45" s="56" t="s">
        <v>70</v>
      </c>
      <c r="L45" s="56" t="s">
        <v>70</v>
      </c>
      <c r="M45" s="56" t="s">
        <v>70</v>
      </c>
      <c r="N45" s="37" t="s">
        <v>140</v>
      </c>
      <c r="O45" s="37" t="s">
        <v>70</v>
      </c>
      <c r="P45" s="37" t="s">
        <v>70</v>
      </c>
      <c r="Q45" s="37" t="s">
        <v>70</v>
      </c>
      <c r="R45" s="37" t="s">
        <v>70</v>
      </c>
      <c r="S45" s="37" t="s">
        <v>70</v>
      </c>
    </row>
    <row r="46" spans="1:51" s="94" customFormat="1" ht="14.5" customHeight="1">
      <c r="A46" s="40" t="s">
        <v>17</v>
      </c>
      <c r="B46" s="163">
        <f t="shared" si="7"/>
        <v>100</v>
      </c>
      <c r="C46" s="20" t="s">
        <v>70</v>
      </c>
      <c r="D46" s="20" t="s">
        <v>70</v>
      </c>
      <c r="E46" s="20" t="s">
        <v>70</v>
      </c>
      <c r="F46" s="20" t="s">
        <v>70</v>
      </c>
      <c r="G46" s="20" t="s">
        <v>70</v>
      </c>
      <c r="H46" s="163">
        <f t="shared" si="9"/>
        <v>100</v>
      </c>
      <c r="I46" s="57" t="s">
        <v>70</v>
      </c>
      <c r="J46" s="57" t="s">
        <v>70</v>
      </c>
      <c r="K46" s="57" t="s">
        <v>70</v>
      </c>
      <c r="L46" s="57" t="s">
        <v>70</v>
      </c>
      <c r="M46" s="57" t="s">
        <v>70</v>
      </c>
      <c r="N46" s="38" t="s">
        <v>140</v>
      </c>
      <c r="O46" s="38" t="s">
        <v>70</v>
      </c>
      <c r="P46" s="38" t="s">
        <v>70</v>
      </c>
      <c r="Q46" s="38" t="s">
        <v>70</v>
      </c>
      <c r="R46" s="38" t="s">
        <v>70</v>
      </c>
      <c r="S46" s="38" t="s">
        <v>70</v>
      </c>
    </row>
    <row r="47" spans="1:51" s="94" customFormat="1" ht="14.5" customHeight="1" thickBot="1">
      <c r="A47" s="39" t="s">
        <v>18</v>
      </c>
      <c r="B47" s="164">
        <f t="shared" si="7"/>
        <v>100</v>
      </c>
      <c r="C47" s="11" t="s">
        <v>70</v>
      </c>
      <c r="D47" s="11" t="s">
        <v>70</v>
      </c>
      <c r="E47" s="11" t="s">
        <v>70</v>
      </c>
      <c r="F47" s="11" t="s">
        <v>70</v>
      </c>
      <c r="G47" s="11" t="s">
        <v>70</v>
      </c>
      <c r="H47" s="164">
        <f t="shared" si="9"/>
        <v>100</v>
      </c>
      <c r="I47" s="56" t="s">
        <v>70</v>
      </c>
      <c r="J47" s="56" t="s">
        <v>70</v>
      </c>
      <c r="K47" s="56" t="s">
        <v>70</v>
      </c>
      <c r="L47" s="56" t="s">
        <v>70</v>
      </c>
      <c r="M47" s="56" t="s">
        <v>70</v>
      </c>
      <c r="N47" s="37" t="s">
        <v>140</v>
      </c>
      <c r="O47" s="37" t="s">
        <v>70</v>
      </c>
      <c r="P47" s="37" t="s">
        <v>70</v>
      </c>
      <c r="Q47" s="37" t="s">
        <v>70</v>
      </c>
      <c r="R47" s="37" t="s">
        <v>70</v>
      </c>
      <c r="S47" s="37" t="s">
        <v>70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4.816406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220</v>
      </c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103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103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s="94" customFormat="1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s="94" customFormat="1" ht="14.5" customHeight="1">
      <c r="A9" s="21" t="s">
        <v>30</v>
      </c>
      <c r="B9" s="17">
        <f>B11+B12+B13+B14+B15+B16+B17+B18+B19+B20+B22+B23+B24+B25+B26+B27</f>
        <v>43890</v>
      </c>
      <c r="C9" s="17">
        <f t="shared" ref="C9:D9" si="0">C11+C12+C13+C14+C15+C16+C17+C18+C19+C20+C22+C23+C24+C25+C26+C27</f>
        <v>18241</v>
      </c>
      <c r="D9" s="17">
        <f t="shared" si="0"/>
        <v>6605</v>
      </c>
      <c r="E9" s="17">
        <f>E11+E12+E13+E14+E15+E16+E17+E18+E19+E20+E22+E23+E24+E25+E26+E27</f>
        <v>3025</v>
      </c>
      <c r="F9" s="17">
        <f t="shared" ref="F9:G9" si="1">F11+F12+F13+F14+F15+F16+F17+F18+F19+F20+F22+F23+F24+F25+F26+F27</f>
        <v>13190</v>
      </c>
      <c r="G9" s="17">
        <f t="shared" si="1"/>
        <v>2829</v>
      </c>
      <c r="H9" s="17">
        <f>H11+H12+H13+H14+H15+H16+H17+H18+H19+H20+H22+H23+H24+H25+H26+H27</f>
        <v>53169</v>
      </c>
      <c r="I9" s="17">
        <f t="shared" ref="I9:J9" si="2">I11+I12+I13+I14+I15+I16+I17+I18+I19+I20+I22+I23+I24+I25+I26+I27</f>
        <v>21628</v>
      </c>
      <c r="J9" s="17">
        <f t="shared" si="2"/>
        <v>9282</v>
      </c>
      <c r="K9" s="17">
        <f>K11+K12+K13+K14+K15+K16+K17+K18+K19+K20+K22+K23+K24+K25+K26+K27</f>
        <v>3582</v>
      </c>
      <c r="L9" s="17">
        <f t="shared" ref="L9:M9" si="3">L11+L12+L13+L14+L15+L16+L17+L18+L19+L20+L22+L23+L24+L25+L26+L27</f>
        <v>15113</v>
      </c>
      <c r="M9" s="17">
        <f t="shared" si="3"/>
        <v>3564</v>
      </c>
      <c r="N9" s="110">
        <f>H9-B9</f>
        <v>9279</v>
      </c>
      <c r="O9" s="110">
        <f t="shared" ref="O9:S24" si="4">I9-C9</f>
        <v>3387</v>
      </c>
      <c r="P9" s="110">
        <f t="shared" si="4"/>
        <v>2677</v>
      </c>
      <c r="Q9" s="110">
        <f t="shared" si="4"/>
        <v>557</v>
      </c>
      <c r="R9" s="110">
        <f t="shared" si="4"/>
        <v>1923</v>
      </c>
      <c r="S9" s="110">
        <f t="shared" si="4"/>
        <v>735</v>
      </c>
    </row>
    <row r="10" spans="1:19" s="94" customFormat="1" ht="14.5" customHeight="1">
      <c r="A10" s="18" t="s">
        <v>19</v>
      </c>
      <c r="B10" s="19">
        <f>SUM(B11:B20)</f>
        <v>23598</v>
      </c>
      <c r="C10" s="19">
        <f t="shared" ref="C10:G10" si="5">SUM(C11:C20)</f>
        <v>11123</v>
      </c>
      <c r="D10" s="19">
        <f t="shared" si="5"/>
        <v>1788</v>
      </c>
      <c r="E10" s="19">
        <f t="shared" si="5"/>
        <v>1297</v>
      </c>
      <c r="F10" s="19">
        <f t="shared" si="5"/>
        <v>7116</v>
      </c>
      <c r="G10" s="19">
        <f t="shared" si="5"/>
        <v>2274</v>
      </c>
      <c r="H10" s="19">
        <f>SUM(H11:H20)</f>
        <v>29873</v>
      </c>
      <c r="I10" s="19">
        <f t="shared" ref="I10:M10" si="6">SUM(I11:I20)</f>
        <v>13895</v>
      </c>
      <c r="J10" s="19">
        <f t="shared" si="6"/>
        <v>2594</v>
      </c>
      <c r="K10" s="19">
        <f t="shared" si="6"/>
        <v>1716</v>
      </c>
      <c r="L10" s="19">
        <f t="shared" si="6"/>
        <v>8807</v>
      </c>
      <c r="M10" s="19">
        <f t="shared" si="6"/>
        <v>2861</v>
      </c>
      <c r="N10" s="66">
        <f t="shared" ref="N10:S27" si="7">H10-B10</f>
        <v>6275</v>
      </c>
      <c r="O10" s="66">
        <f t="shared" si="4"/>
        <v>2772</v>
      </c>
      <c r="P10" s="66">
        <f t="shared" si="4"/>
        <v>806</v>
      </c>
      <c r="Q10" s="66">
        <f t="shared" si="4"/>
        <v>419</v>
      </c>
      <c r="R10" s="66">
        <f t="shared" si="4"/>
        <v>1691</v>
      </c>
      <c r="S10" s="66">
        <f t="shared" si="4"/>
        <v>587</v>
      </c>
    </row>
    <row r="11" spans="1:19" s="94" customFormat="1" ht="14.5" customHeight="1">
      <c r="A11" s="39" t="s">
        <v>3</v>
      </c>
      <c r="B11" s="11">
        <f>SUM(C11:G11)</f>
        <v>1434</v>
      </c>
      <c r="C11" s="11">
        <v>430</v>
      </c>
      <c r="D11" s="11">
        <v>177</v>
      </c>
      <c r="E11" s="11">
        <v>112</v>
      </c>
      <c r="F11" s="11">
        <v>552</v>
      </c>
      <c r="G11" s="11">
        <v>163</v>
      </c>
      <c r="H11" s="11">
        <f>SUM(I11:M11)</f>
        <v>1988</v>
      </c>
      <c r="I11" s="11">
        <v>701</v>
      </c>
      <c r="J11" s="11">
        <v>268</v>
      </c>
      <c r="K11" s="11">
        <v>202</v>
      </c>
      <c r="L11" s="11">
        <v>627</v>
      </c>
      <c r="M11" s="11">
        <v>190</v>
      </c>
      <c r="N11" s="35">
        <f t="shared" si="7"/>
        <v>554</v>
      </c>
      <c r="O11" s="35">
        <f t="shared" si="4"/>
        <v>271</v>
      </c>
      <c r="P11" s="35">
        <f t="shared" si="4"/>
        <v>91</v>
      </c>
      <c r="Q11" s="35">
        <f t="shared" si="4"/>
        <v>90</v>
      </c>
      <c r="R11" s="35">
        <f t="shared" si="4"/>
        <v>75</v>
      </c>
      <c r="S11" s="35">
        <f t="shared" si="4"/>
        <v>27</v>
      </c>
    </row>
    <row r="12" spans="1:19" s="94" customFormat="1" ht="14.5" customHeight="1">
      <c r="A12" s="40" t="s">
        <v>4</v>
      </c>
      <c r="B12" s="20">
        <f t="shared" ref="B12:B20" si="8">SUM(C12:G12)</f>
        <v>1989</v>
      </c>
      <c r="C12" s="20">
        <v>501</v>
      </c>
      <c r="D12" s="20">
        <v>244</v>
      </c>
      <c r="E12" s="20">
        <v>102</v>
      </c>
      <c r="F12" s="20">
        <v>872</v>
      </c>
      <c r="G12" s="20">
        <v>270</v>
      </c>
      <c r="H12" s="20">
        <f t="shared" ref="H12:H20" si="9">SUM(I12:M12)</f>
        <v>2370</v>
      </c>
      <c r="I12" s="20">
        <v>727</v>
      </c>
      <c r="J12" s="20">
        <v>343</v>
      </c>
      <c r="K12" s="20">
        <v>144</v>
      </c>
      <c r="L12" s="20">
        <v>898</v>
      </c>
      <c r="M12" s="20">
        <v>258</v>
      </c>
      <c r="N12" s="36">
        <f t="shared" si="7"/>
        <v>381</v>
      </c>
      <c r="O12" s="36">
        <f t="shared" si="4"/>
        <v>226</v>
      </c>
      <c r="P12" s="36">
        <f t="shared" si="4"/>
        <v>99</v>
      </c>
      <c r="Q12" s="36">
        <f t="shared" si="4"/>
        <v>42</v>
      </c>
      <c r="R12" s="36">
        <f t="shared" si="4"/>
        <v>26</v>
      </c>
      <c r="S12" s="36">
        <f t="shared" si="4"/>
        <v>-12</v>
      </c>
    </row>
    <row r="13" spans="1:19" s="94" customFormat="1" ht="14.5" customHeight="1">
      <c r="A13" s="39" t="s">
        <v>5</v>
      </c>
      <c r="B13" s="11">
        <f t="shared" si="8"/>
        <v>3179</v>
      </c>
      <c r="C13" s="11">
        <v>1083</v>
      </c>
      <c r="D13" s="11">
        <v>360</v>
      </c>
      <c r="E13" s="11">
        <v>365</v>
      </c>
      <c r="F13" s="11">
        <v>1024</v>
      </c>
      <c r="G13" s="11">
        <v>347</v>
      </c>
      <c r="H13" s="11">
        <f t="shared" si="9"/>
        <v>3904</v>
      </c>
      <c r="I13" s="11">
        <v>1284</v>
      </c>
      <c r="J13" s="11">
        <v>499</v>
      </c>
      <c r="K13" s="11">
        <v>416</v>
      </c>
      <c r="L13" s="11">
        <v>1221</v>
      </c>
      <c r="M13" s="11">
        <v>484</v>
      </c>
      <c r="N13" s="35">
        <f t="shared" si="7"/>
        <v>725</v>
      </c>
      <c r="O13" s="35">
        <f t="shared" si="4"/>
        <v>201</v>
      </c>
      <c r="P13" s="35">
        <f t="shared" si="4"/>
        <v>139</v>
      </c>
      <c r="Q13" s="35">
        <f t="shared" si="4"/>
        <v>51</v>
      </c>
      <c r="R13" s="35">
        <f t="shared" si="4"/>
        <v>197</v>
      </c>
      <c r="S13" s="35">
        <f t="shared" si="4"/>
        <v>137</v>
      </c>
    </row>
    <row r="14" spans="1:19" s="94" customFormat="1" ht="14.5" customHeight="1">
      <c r="A14" s="40" t="s">
        <v>6</v>
      </c>
      <c r="B14" s="20">
        <f t="shared" si="8"/>
        <v>298</v>
      </c>
      <c r="C14" s="20">
        <v>71</v>
      </c>
      <c r="D14" s="20">
        <v>46</v>
      </c>
      <c r="E14" s="20">
        <v>24</v>
      </c>
      <c r="F14" s="20">
        <v>101</v>
      </c>
      <c r="G14" s="20">
        <v>56</v>
      </c>
      <c r="H14" s="20">
        <f t="shared" si="9"/>
        <v>449</v>
      </c>
      <c r="I14" s="20">
        <v>144</v>
      </c>
      <c r="J14" s="20">
        <v>92</v>
      </c>
      <c r="K14" s="20">
        <v>45</v>
      </c>
      <c r="L14" s="20">
        <v>122</v>
      </c>
      <c r="M14" s="20">
        <v>46</v>
      </c>
      <c r="N14" s="36">
        <f t="shared" si="7"/>
        <v>151</v>
      </c>
      <c r="O14" s="36">
        <f t="shared" si="4"/>
        <v>73</v>
      </c>
      <c r="P14" s="36">
        <f t="shared" si="4"/>
        <v>46</v>
      </c>
      <c r="Q14" s="36">
        <f t="shared" si="4"/>
        <v>21</v>
      </c>
      <c r="R14" s="36">
        <f t="shared" si="4"/>
        <v>21</v>
      </c>
      <c r="S14" s="36">
        <f t="shared" si="4"/>
        <v>-10</v>
      </c>
    </row>
    <row r="15" spans="1:19" s="94" customFormat="1" ht="14.5" customHeight="1">
      <c r="A15" s="39" t="s">
        <v>7</v>
      </c>
      <c r="B15" s="11">
        <f t="shared" si="8"/>
        <v>10043</v>
      </c>
      <c r="C15" s="11">
        <v>5870</v>
      </c>
      <c r="D15" s="11">
        <v>495</v>
      </c>
      <c r="E15" s="11">
        <v>342</v>
      </c>
      <c r="F15" s="11">
        <v>2643</v>
      </c>
      <c r="G15" s="11">
        <v>693</v>
      </c>
      <c r="H15" s="11">
        <f t="shared" si="9"/>
        <v>12010</v>
      </c>
      <c r="I15" s="11">
        <v>6741</v>
      </c>
      <c r="J15" s="11">
        <v>692</v>
      </c>
      <c r="K15" s="11">
        <v>456</v>
      </c>
      <c r="L15" s="11">
        <v>3297</v>
      </c>
      <c r="M15" s="11">
        <v>824</v>
      </c>
      <c r="N15" s="35">
        <f t="shared" si="7"/>
        <v>1967</v>
      </c>
      <c r="O15" s="35">
        <f t="shared" si="4"/>
        <v>871</v>
      </c>
      <c r="P15" s="35">
        <f t="shared" si="4"/>
        <v>197</v>
      </c>
      <c r="Q15" s="35">
        <f t="shared" si="4"/>
        <v>114</v>
      </c>
      <c r="R15" s="35">
        <f t="shared" si="4"/>
        <v>654</v>
      </c>
      <c r="S15" s="35">
        <f t="shared" si="4"/>
        <v>131</v>
      </c>
    </row>
    <row r="16" spans="1:19" s="94" customFormat="1" ht="14.5" customHeight="1">
      <c r="A16" s="40" t="s">
        <v>8</v>
      </c>
      <c r="B16" s="20">
        <f t="shared" si="8"/>
        <v>1915</v>
      </c>
      <c r="C16" s="20">
        <v>759</v>
      </c>
      <c r="D16" s="20">
        <v>186</v>
      </c>
      <c r="E16" s="20">
        <v>131</v>
      </c>
      <c r="F16" s="20">
        <v>610</v>
      </c>
      <c r="G16" s="20">
        <v>229</v>
      </c>
      <c r="H16" s="20">
        <f t="shared" si="9"/>
        <v>2472</v>
      </c>
      <c r="I16" s="20">
        <v>1010</v>
      </c>
      <c r="J16" s="20">
        <v>227</v>
      </c>
      <c r="K16" s="20">
        <v>142</v>
      </c>
      <c r="L16" s="20">
        <v>837</v>
      </c>
      <c r="M16" s="20">
        <v>256</v>
      </c>
      <c r="N16" s="36">
        <f t="shared" si="7"/>
        <v>557</v>
      </c>
      <c r="O16" s="36">
        <f t="shared" si="4"/>
        <v>251</v>
      </c>
      <c r="P16" s="36">
        <f t="shared" si="4"/>
        <v>41</v>
      </c>
      <c r="Q16" s="36">
        <f t="shared" si="4"/>
        <v>11</v>
      </c>
      <c r="R16" s="36">
        <f t="shared" si="4"/>
        <v>227</v>
      </c>
      <c r="S16" s="36">
        <f t="shared" si="4"/>
        <v>27</v>
      </c>
    </row>
    <row r="17" spans="1:19" s="94" customFormat="1" ht="14.5" customHeight="1">
      <c r="A17" s="39" t="s">
        <v>9</v>
      </c>
      <c r="B17" s="11">
        <f t="shared" si="8"/>
        <v>1110</v>
      </c>
      <c r="C17" s="11">
        <v>539</v>
      </c>
      <c r="D17" s="11">
        <v>38</v>
      </c>
      <c r="E17" s="11">
        <v>29</v>
      </c>
      <c r="F17" s="11">
        <v>392</v>
      </c>
      <c r="G17" s="11">
        <v>112</v>
      </c>
      <c r="H17" s="11">
        <f t="shared" si="9"/>
        <v>1210</v>
      </c>
      <c r="I17" s="11">
        <v>618</v>
      </c>
      <c r="J17" s="11">
        <v>42</v>
      </c>
      <c r="K17" s="11">
        <v>26</v>
      </c>
      <c r="L17" s="11">
        <v>438</v>
      </c>
      <c r="M17" s="11">
        <v>86</v>
      </c>
      <c r="N17" s="35">
        <f t="shared" si="7"/>
        <v>100</v>
      </c>
      <c r="O17" s="35">
        <f t="shared" si="4"/>
        <v>79</v>
      </c>
      <c r="P17" s="35">
        <f t="shared" si="4"/>
        <v>4</v>
      </c>
      <c r="Q17" s="35">
        <f t="shared" si="4"/>
        <v>-3</v>
      </c>
      <c r="R17" s="35">
        <f t="shared" si="4"/>
        <v>46</v>
      </c>
      <c r="S17" s="35">
        <f t="shared" si="4"/>
        <v>-26</v>
      </c>
    </row>
    <row r="18" spans="1:19" s="94" customFormat="1" ht="14.5" customHeight="1">
      <c r="A18" s="40" t="s">
        <v>10</v>
      </c>
      <c r="B18" s="20">
        <f t="shared" si="8"/>
        <v>1603</v>
      </c>
      <c r="C18" s="20">
        <v>768</v>
      </c>
      <c r="D18" s="20">
        <v>92</v>
      </c>
      <c r="E18" s="20">
        <v>90</v>
      </c>
      <c r="F18" s="20">
        <v>437</v>
      </c>
      <c r="G18" s="20">
        <v>216</v>
      </c>
      <c r="H18" s="20">
        <f t="shared" si="9"/>
        <v>2421</v>
      </c>
      <c r="I18" s="20">
        <v>1152</v>
      </c>
      <c r="J18" s="20">
        <v>176</v>
      </c>
      <c r="K18" s="20">
        <v>154</v>
      </c>
      <c r="L18" s="20">
        <v>611</v>
      </c>
      <c r="M18" s="20">
        <v>328</v>
      </c>
      <c r="N18" s="36">
        <f t="shared" si="7"/>
        <v>818</v>
      </c>
      <c r="O18" s="36">
        <f t="shared" si="4"/>
        <v>384</v>
      </c>
      <c r="P18" s="36">
        <f t="shared" si="4"/>
        <v>84</v>
      </c>
      <c r="Q18" s="36">
        <f t="shared" si="4"/>
        <v>64</v>
      </c>
      <c r="R18" s="36">
        <f t="shared" si="4"/>
        <v>174</v>
      </c>
      <c r="S18" s="36">
        <f t="shared" si="4"/>
        <v>112</v>
      </c>
    </row>
    <row r="19" spans="1:19" s="94" customFormat="1" ht="14.5" customHeight="1">
      <c r="A19" s="39" t="s">
        <v>11</v>
      </c>
      <c r="B19" s="11">
        <f t="shared" si="8"/>
        <v>1803</v>
      </c>
      <c r="C19" s="11">
        <v>1013</v>
      </c>
      <c r="D19" s="11">
        <v>139</v>
      </c>
      <c r="E19" s="11">
        <v>93</v>
      </c>
      <c r="F19" s="11">
        <v>389</v>
      </c>
      <c r="G19" s="11">
        <v>169</v>
      </c>
      <c r="H19" s="11">
        <f t="shared" si="9"/>
        <v>2715</v>
      </c>
      <c r="I19" s="11">
        <v>1362</v>
      </c>
      <c r="J19" s="11">
        <v>233</v>
      </c>
      <c r="K19" s="11">
        <v>122</v>
      </c>
      <c r="L19" s="11">
        <v>644</v>
      </c>
      <c r="M19" s="11">
        <v>354</v>
      </c>
      <c r="N19" s="35">
        <f t="shared" si="7"/>
        <v>912</v>
      </c>
      <c r="O19" s="35">
        <f t="shared" si="4"/>
        <v>349</v>
      </c>
      <c r="P19" s="35">
        <f t="shared" si="4"/>
        <v>94</v>
      </c>
      <c r="Q19" s="35">
        <f t="shared" si="4"/>
        <v>29</v>
      </c>
      <c r="R19" s="35">
        <f t="shared" si="4"/>
        <v>255</v>
      </c>
      <c r="S19" s="35">
        <f t="shared" si="4"/>
        <v>185</v>
      </c>
    </row>
    <row r="20" spans="1:19" s="94" customFormat="1" ht="14.5" customHeight="1">
      <c r="A20" s="40" t="s">
        <v>12</v>
      </c>
      <c r="B20" s="20">
        <f t="shared" si="8"/>
        <v>224</v>
      </c>
      <c r="C20" s="20">
        <v>89</v>
      </c>
      <c r="D20" s="20">
        <v>11</v>
      </c>
      <c r="E20" s="20">
        <v>9</v>
      </c>
      <c r="F20" s="20">
        <v>96</v>
      </c>
      <c r="G20" s="20">
        <v>19</v>
      </c>
      <c r="H20" s="20">
        <f t="shared" si="9"/>
        <v>334</v>
      </c>
      <c r="I20" s="20">
        <v>156</v>
      </c>
      <c r="J20" s="20">
        <v>22</v>
      </c>
      <c r="K20" s="20">
        <v>9</v>
      </c>
      <c r="L20" s="20">
        <v>112</v>
      </c>
      <c r="M20" s="20">
        <v>35</v>
      </c>
      <c r="N20" s="36">
        <f t="shared" si="7"/>
        <v>110</v>
      </c>
      <c r="O20" s="36">
        <f t="shared" si="4"/>
        <v>67</v>
      </c>
      <c r="P20" s="36">
        <f t="shared" si="4"/>
        <v>11</v>
      </c>
      <c r="Q20" s="36">
        <f t="shared" si="4"/>
        <v>0</v>
      </c>
      <c r="R20" s="36">
        <f t="shared" si="4"/>
        <v>16</v>
      </c>
      <c r="S20" s="36">
        <f t="shared" si="4"/>
        <v>16</v>
      </c>
    </row>
    <row r="21" spans="1:19" s="94" customFormat="1" ht="14.5" customHeight="1">
      <c r="A21" s="109" t="s">
        <v>41</v>
      </c>
      <c r="B21" s="11">
        <f>SUM(B22:B27)</f>
        <v>20292</v>
      </c>
      <c r="C21" s="11">
        <f t="shared" ref="C21:G21" si="10">SUM(C22:C27)</f>
        <v>7118</v>
      </c>
      <c r="D21" s="11">
        <f t="shared" si="10"/>
        <v>4817</v>
      </c>
      <c r="E21" s="11">
        <f t="shared" si="10"/>
        <v>1728</v>
      </c>
      <c r="F21" s="11">
        <f t="shared" si="10"/>
        <v>6074</v>
      </c>
      <c r="G21" s="11">
        <f t="shared" si="10"/>
        <v>555</v>
      </c>
      <c r="H21" s="11">
        <f>SUM(H22:H27)</f>
        <v>23296</v>
      </c>
      <c r="I21" s="11">
        <f t="shared" ref="I21:M21" si="11">SUM(I22:I27)</f>
        <v>7733</v>
      </c>
      <c r="J21" s="11">
        <f t="shared" si="11"/>
        <v>6688</v>
      </c>
      <c r="K21" s="11">
        <f t="shared" si="11"/>
        <v>1866</v>
      </c>
      <c r="L21" s="11">
        <f t="shared" si="11"/>
        <v>6306</v>
      </c>
      <c r="M21" s="11">
        <f t="shared" si="11"/>
        <v>703</v>
      </c>
      <c r="N21" s="35">
        <f t="shared" si="7"/>
        <v>3004</v>
      </c>
      <c r="O21" s="35">
        <f t="shared" si="4"/>
        <v>615</v>
      </c>
      <c r="P21" s="35">
        <f t="shared" si="4"/>
        <v>1871</v>
      </c>
      <c r="Q21" s="35">
        <f t="shared" si="4"/>
        <v>138</v>
      </c>
      <c r="R21" s="35">
        <f t="shared" si="4"/>
        <v>232</v>
      </c>
      <c r="S21" s="35">
        <f t="shared" si="4"/>
        <v>148</v>
      </c>
    </row>
    <row r="22" spans="1:19" s="94" customFormat="1" ht="14.5" customHeight="1">
      <c r="A22" s="40" t="s">
        <v>13</v>
      </c>
      <c r="B22" s="20">
        <f t="shared" ref="B22:B27" si="12">SUM(C22:G22)</f>
        <v>6036</v>
      </c>
      <c r="C22" s="20">
        <v>3150</v>
      </c>
      <c r="D22" s="20">
        <v>878</v>
      </c>
      <c r="E22" s="20">
        <v>223</v>
      </c>
      <c r="F22" s="20">
        <v>1625</v>
      </c>
      <c r="G22" s="20">
        <v>160</v>
      </c>
      <c r="H22" s="20">
        <f t="shared" ref="H22:H27" si="13">SUM(I22:M22)</f>
        <v>7139</v>
      </c>
      <c r="I22" s="20">
        <v>3412</v>
      </c>
      <c r="J22" s="20">
        <v>1138</v>
      </c>
      <c r="K22" s="20">
        <v>295</v>
      </c>
      <c r="L22" s="20">
        <v>2106</v>
      </c>
      <c r="M22" s="20">
        <v>188</v>
      </c>
      <c r="N22" s="36">
        <f t="shared" si="7"/>
        <v>1103</v>
      </c>
      <c r="O22" s="36">
        <f t="shared" si="4"/>
        <v>262</v>
      </c>
      <c r="P22" s="36">
        <f t="shared" si="4"/>
        <v>260</v>
      </c>
      <c r="Q22" s="36">
        <f t="shared" si="4"/>
        <v>72</v>
      </c>
      <c r="R22" s="36">
        <f t="shared" si="4"/>
        <v>481</v>
      </c>
      <c r="S22" s="36">
        <f t="shared" si="4"/>
        <v>28</v>
      </c>
    </row>
    <row r="23" spans="1:19" s="94" customFormat="1" ht="14.5" customHeight="1">
      <c r="A23" s="39" t="s">
        <v>14</v>
      </c>
      <c r="B23" s="11">
        <f t="shared" si="12"/>
        <v>1688</v>
      </c>
      <c r="C23" s="11">
        <v>430</v>
      </c>
      <c r="D23" s="11">
        <v>352</v>
      </c>
      <c r="E23" s="11">
        <v>326</v>
      </c>
      <c r="F23" s="11">
        <v>528</v>
      </c>
      <c r="G23" s="11">
        <v>52</v>
      </c>
      <c r="H23" s="11">
        <f t="shared" si="13"/>
        <v>2204</v>
      </c>
      <c r="I23" s="11">
        <v>429</v>
      </c>
      <c r="J23" s="11">
        <v>634</v>
      </c>
      <c r="K23" s="11">
        <v>374</v>
      </c>
      <c r="L23" s="11">
        <v>669</v>
      </c>
      <c r="M23" s="11">
        <v>98</v>
      </c>
      <c r="N23" s="35">
        <f t="shared" si="7"/>
        <v>516</v>
      </c>
      <c r="O23" s="35">
        <f t="shared" si="4"/>
        <v>-1</v>
      </c>
      <c r="P23" s="35">
        <f t="shared" si="4"/>
        <v>282</v>
      </c>
      <c r="Q23" s="35">
        <f t="shared" si="4"/>
        <v>48</v>
      </c>
      <c r="R23" s="35">
        <f t="shared" si="4"/>
        <v>141</v>
      </c>
      <c r="S23" s="35">
        <f t="shared" si="4"/>
        <v>46</v>
      </c>
    </row>
    <row r="24" spans="1:19" s="94" customFormat="1" ht="14.5" customHeight="1">
      <c r="A24" s="40" t="s">
        <v>15</v>
      </c>
      <c r="B24" s="20">
        <f t="shared" si="12"/>
        <v>2715</v>
      </c>
      <c r="C24" s="20">
        <v>783</v>
      </c>
      <c r="D24" s="20">
        <v>882</v>
      </c>
      <c r="E24" s="20">
        <v>82</v>
      </c>
      <c r="F24" s="20">
        <v>876</v>
      </c>
      <c r="G24" s="20">
        <v>92</v>
      </c>
      <c r="H24" s="20">
        <f t="shared" si="13"/>
        <v>3173</v>
      </c>
      <c r="I24" s="20">
        <v>1075</v>
      </c>
      <c r="J24" s="20">
        <v>1129</v>
      </c>
      <c r="K24" s="20">
        <v>90</v>
      </c>
      <c r="L24" s="20">
        <v>765</v>
      </c>
      <c r="M24" s="20">
        <v>114</v>
      </c>
      <c r="N24" s="36">
        <f t="shared" si="7"/>
        <v>458</v>
      </c>
      <c r="O24" s="36">
        <f t="shared" si="4"/>
        <v>292</v>
      </c>
      <c r="P24" s="36">
        <f t="shared" si="4"/>
        <v>247</v>
      </c>
      <c r="Q24" s="36">
        <f t="shared" si="4"/>
        <v>8</v>
      </c>
      <c r="R24" s="36">
        <f t="shared" si="4"/>
        <v>-111</v>
      </c>
      <c r="S24" s="36">
        <f t="shared" si="4"/>
        <v>22</v>
      </c>
    </row>
    <row r="25" spans="1:19" s="94" customFormat="1" ht="14.5" customHeight="1">
      <c r="A25" s="39" t="s">
        <v>16</v>
      </c>
      <c r="B25" s="11">
        <f t="shared" si="12"/>
        <v>5208</v>
      </c>
      <c r="C25" s="11">
        <v>1402</v>
      </c>
      <c r="D25" s="11">
        <v>1468</v>
      </c>
      <c r="E25" s="11">
        <v>732</v>
      </c>
      <c r="F25" s="11">
        <v>1501</v>
      </c>
      <c r="G25" s="11">
        <v>105</v>
      </c>
      <c r="H25" s="11">
        <f t="shared" si="13"/>
        <v>5781</v>
      </c>
      <c r="I25" s="11">
        <v>1280</v>
      </c>
      <c r="J25" s="11">
        <v>2247</v>
      </c>
      <c r="K25" s="11">
        <v>657</v>
      </c>
      <c r="L25" s="11">
        <v>1483</v>
      </c>
      <c r="M25" s="11">
        <v>114</v>
      </c>
      <c r="N25" s="35">
        <f t="shared" si="7"/>
        <v>573</v>
      </c>
      <c r="O25" s="35">
        <f t="shared" si="7"/>
        <v>-122</v>
      </c>
      <c r="P25" s="35">
        <f t="shared" si="7"/>
        <v>779</v>
      </c>
      <c r="Q25" s="35">
        <f t="shared" si="7"/>
        <v>-75</v>
      </c>
      <c r="R25" s="35">
        <f t="shared" si="7"/>
        <v>-18</v>
      </c>
      <c r="S25" s="35">
        <f t="shared" si="7"/>
        <v>9</v>
      </c>
    </row>
    <row r="26" spans="1:19" s="94" customFormat="1" ht="14.5" customHeight="1">
      <c r="A26" s="40" t="s">
        <v>17</v>
      </c>
      <c r="B26" s="20">
        <f t="shared" si="12"/>
        <v>2327</v>
      </c>
      <c r="C26" s="20">
        <v>451</v>
      </c>
      <c r="D26" s="20">
        <v>472</v>
      </c>
      <c r="E26" s="20">
        <v>130</v>
      </c>
      <c r="F26" s="20">
        <v>1166</v>
      </c>
      <c r="G26" s="20">
        <v>108</v>
      </c>
      <c r="H26" s="20">
        <f t="shared" si="13"/>
        <v>2578</v>
      </c>
      <c r="I26" s="20">
        <v>694</v>
      </c>
      <c r="J26" s="20">
        <v>625</v>
      </c>
      <c r="K26" s="20">
        <v>216</v>
      </c>
      <c r="L26" s="20">
        <v>909</v>
      </c>
      <c r="M26" s="20">
        <v>134</v>
      </c>
      <c r="N26" s="36">
        <f t="shared" si="7"/>
        <v>251</v>
      </c>
      <c r="O26" s="36">
        <f t="shared" si="7"/>
        <v>243</v>
      </c>
      <c r="P26" s="36">
        <f t="shared" si="7"/>
        <v>153</v>
      </c>
      <c r="Q26" s="36">
        <f t="shared" si="7"/>
        <v>86</v>
      </c>
      <c r="R26" s="36">
        <f t="shared" si="7"/>
        <v>-257</v>
      </c>
      <c r="S26" s="36">
        <f t="shared" si="7"/>
        <v>26</v>
      </c>
    </row>
    <row r="27" spans="1:19" s="94" customFormat="1" ht="14.5" customHeight="1">
      <c r="A27" s="39" t="s">
        <v>18</v>
      </c>
      <c r="B27" s="11">
        <f t="shared" si="12"/>
        <v>2318</v>
      </c>
      <c r="C27" s="11">
        <v>902</v>
      </c>
      <c r="D27" s="11">
        <v>765</v>
      </c>
      <c r="E27" s="11">
        <v>235</v>
      </c>
      <c r="F27" s="11">
        <v>378</v>
      </c>
      <c r="G27" s="11">
        <v>38</v>
      </c>
      <c r="H27" s="11">
        <f t="shared" si="13"/>
        <v>2421</v>
      </c>
      <c r="I27" s="11">
        <v>843</v>
      </c>
      <c r="J27" s="11">
        <v>915</v>
      </c>
      <c r="K27" s="11">
        <v>234</v>
      </c>
      <c r="L27" s="11">
        <v>374</v>
      </c>
      <c r="M27" s="11">
        <v>55</v>
      </c>
      <c r="N27" s="35">
        <f t="shared" si="7"/>
        <v>103</v>
      </c>
      <c r="O27" s="35">
        <f t="shared" si="7"/>
        <v>-59</v>
      </c>
      <c r="P27" s="35">
        <f t="shared" si="7"/>
        <v>150</v>
      </c>
      <c r="Q27" s="35">
        <f t="shared" si="7"/>
        <v>-1</v>
      </c>
      <c r="R27" s="35">
        <f t="shared" si="7"/>
        <v>-4</v>
      </c>
      <c r="S27" s="35">
        <f t="shared" si="7"/>
        <v>17</v>
      </c>
    </row>
    <row r="28" spans="1:19" s="94" customFormat="1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14">C9*100/$B9</f>
        <v>41.560719981772614</v>
      </c>
      <c r="D29" s="56">
        <f t="shared" si="14"/>
        <v>15.048986101617681</v>
      </c>
      <c r="E29" s="56">
        <f t="shared" si="14"/>
        <v>6.8922305764411025</v>
      </c>
      <c r="F29" s="56">
        <f t="shared" si="14"/>
        <v>30.052403736614263</v>
      </c>
      <c r="G29" s="56">
        <f t="shared" si="14"/>
        <v>6.4456596035543408</v>
      </c>
      <c r="H29" s="164">
        <f>H9*100/$H9</f>
        <v>100</v>
      </c>
      <c r="I29" s="56">
        <f t="shared" ref="I29:M29" si="15">I9*100/$H9</f>
        <v>40.677838590155915</v>
      </c>
      <c r="J29" s="56">
        <f t="shared" si="15"/>
        <v>17.457541048355246</v>
      </c>
      <c r="K29" s="56">
        <f t="shared" si="15"/>
        <v>6.7370084071545451</v>
      </c>
      <c r="L29" s="56">
        <f t="shared" si="15"/>
        <v>28.424457860783541</v>
      </c>
      <c r="M29" s="56">
        <f t="shared" si="15"/>
        <v>6.7031540935507534</v>
      </c>
      <c r="N29" s="37" t="s">
        <v>140</v>
      </c>
      <c r="O29" s="37">
        <f t="shared" ref="O29:S47" si="16">I29-C29</f>
        <v>-0.88288139161669932</v>
      </c>
      <c r="P29" s="37">
        <f t="shared" si="16"/>
        <v>2.4085549467375653</v>
      </c>
      <c r="Q29" s="37">
        <f t="shared" si="16"/>
        <v>-0.15522216928655741</v>
      </c>
      <c r="R29" s="37">
        <f t="shared" si="16"/>
        <v>-1.6279458758307221</v>
      </c>
      <c r="S29" s="37">
        <f t="shared" si="16"/>
        <v>0.25749448999641267</v>
      </c>
    </row>
    <row r="30" spans="1:19" s="94" customFormat="1" ht="14.5" customHeight="1">
      <c r="A30" s="18" t="s">
        <v>19</v>
      </c>
      <c r="B30" s="163">
        <f t="shared" ref="B30:G30" si="17">B10*100/$B10</f>
        <v>100</v>
      </c>
      <c r="C30" s="57">
        <f t="shared" si="17"/>
        <v>47.135350453428259</v>
      </c>
      <c r="D30" s="57">
        <f t="shared" si="17"/>
        <v>7.5769132977370965</v>
      </c>
      <c r="E30" s="57">
        <f t="shared" si="17"/>
        <v>5.4962284939401647</v>
      </c>
      <c r="F30" s="57">
        <f t="shared" si="17"/>
        <v>30.155097889651664</v>
      </c>
      <c r="G30" s="57">
        <f t="shared" si="17"/>
        <v>9.6364098652428165</v>
      </c>
      <c r="H30" s="163">
        <f t="shared" ref="H30:M30" si="18">H10*100/$H10</f>
        <v>100</v>
      </c>
      <c r="I30" s="57">
        <f t="shared" si="18"/>
        <v>46.513574130485722</v>
      </c>
      <c r="J30" s="57">
        <f t="shared" si="18"/>
        <v>8.683426505540119</v>
      </c>
      <c r="K30" s="57">
        <f t="shared" si="18"/>
        <v>5.7443176112208345</v>
      </c>
      <c r="L30" s="57">
        <f t="shared" si="18"/>
        <v>29.481471562949821</v>
      </c>
      <c r="M30" s="57">
        <f t="shared" si="18"/>
        <v>9.5772101898035018</v>
      </c>
      <c r="N30" s="38" t="s">
        <v>140</v>
      </c>
      <c r="O30" s="38">
        <f t="shared" si="16"/>
        <v>-0.62177632294253726</v>
      </c>
      <c r="P30" s="38">
        <f t="shared" si="16"/>
        <v>1.1065132078030224</v>
      </c>
      <c r="Q30" s="38">
        <f t="shared" si="16"/>
        <v>0.24808911728066985</v>
      </c>
      <c r="R30" s="38">
        <f t="shared" si="16"/>
        <v>-0.67362632670184297</v>
      </c>
      <c r="S30" s="38">
        <f t="shared" si="16"/>
        <v>-5.9199675439314703E-2</v>
      </c>
    </row>
    <row r="31" spans="1:19" s="94" customFormat="1" ht="14.5" customHeight="1">
      <c r="A31" s="39" t="s">
        <v>3</v>
      </c>
      <c r="B31" s="164">
        <f t="shared" ref="B31:G31" si="19">B11*100/$B11</f>
        <v>100</v>
      </c>
      <c r="C31" s="56">
        <f t="shared" si="19"/>
        <v>29.986052998605299</v>
      </c>
      <c r="D31" s="56">
        <f t="shared" si="19"/>
        <v>12.343096234309623</v>
      </c>
      <c r="E31" s="56">
        <f t="shared" si="19"/>
        <v>7.8103207810320781</v>
      </c>
      <c r="F31" s="56">
        <f t="shared" si="19"/>
        <v>38.493723849372387</v>
      </c>
      <c r="G31" s="56">
        <f t="shared" si="19"/>
        <v>11.366806136680614</v>
      </c>
      <c r="H31" s="164">
        <f t="shared" ref="H31:M31" si="20">H11*100/$H11</f>
        <v>100</v>
      </c>
      <c r="I31" s="56">
        <f t="shared" si="20"/>
        <v>35.261569416498993</v>
      </c>
      <c r="J31" s="56">
        <f t="shared" si="20"/>
        <v>13.480885311871228</v>
      </c>
      <c r="K31" s="56">
        <f t="shared" si="20"/>
        <v>10.160965794768611</v>
      </c>
      <c r="L31" s="56">
        <f t="shared" si="20"/>
        <v>31.539235412474849</v>
      </c>
      <c r="M31" s="56">
        <f t="shared" si="20"/>
        <v>9.5573440643863172</v>
      </c>
      <c r="N31" s="37" t="s">
        <v>140</v>
      </c>
      <c r="O31" s="37">
        <f t="shared" si="16"/>
        <v>5.2755164178936944</v>
      </c>
      <c r="P31" s="37">
        <f t="shared" si="16"/>
        <v>1.1377890775616049</v>
      </c>
      <c r="Q31" s="37">
        <f t="shared" si="16"/>
        <v>2.3506450137365329</v>
      </c>
      <c r="R31" s="37">
        <f t="shared" si="16"/>
        <v>-6.9544884368975382</v>
      </c>
      <c r="S31" s="37">
        <f t="shared" si="16"/>
        <v>-1.8094620722942967</v>
      </c>
    </row>
    <row r="32" spans="1:19" s="94" customFormat="1" ht="14.5" customHeight="1">
      <c r="A32" s="40" t="s">
        <v>4</v>
      </c>
      <c r="B32" s="163">
        <f t="shared" ref="B32:G32" si="21">B12*100/$B12</f>
        <v>100</v>
      </c>
      <c r="C32" s="57">
        <f t="shared" si="21"/>
        <v>25.188536953242835</v>
      </c>
      <c r="D32" s="57">
        <f t="shared" si="21"/>
        <v>12.267471091000504</v>
      </c>
      <c r="E32" s="57">
        <f t="shared" si="21"/>
        <v>5.1282051282051286</v>
      </c>
      <c r="F32" s="57">
        <f t="shared" si="21"/>
        <v>43.841126194067371</v>
      </c>
      <c r="G32" s="57">
        <f t="shared" si="21"/>
        <v>13.574660633484163</v>
      </c>
      <c r="H32" s="163">
        <f t="shared" ref="H32:M32" si="22">H12*100/$H12</f>
        <v>100</v>
      </c>
      <c r="I32" s="57">
        <f t="shared" si="22"/>
        <v>30.675105485232066</v>
      </c>
      <c r="J32" s="57">
        <f t="shared" si="22"/>
        <v>14.472573839662447</v>
      </c>
      <c r="K32" s="57">
        <f t="shared" si="22"/>
        <v>6.075949367088608</v>
      </c>
      <c r="L32" s="57">
        <f t="shared" si="22"/>
        <v>37.890295358649787</v>
      </c>
      <c r="M32" s="57">
        <f t="shared" si="22"/>
        <v>10.886075949367088</v>
      </c>
      <c r="N32" s="38" t="s">
        <v>140</v>
      </c>
      <c r="O32" s="38">
        <f t="shared" si="16"/>
        <v>5.4865685319892314</v>
      </c>
      <c r="P32" s="38">
        <f t="shared" si="16"/>
        <v>2.2051027486619432</v>
      </c>
      <c r="Q32" s="38">
        <f t="shared" si="16"/>
        <v>0.94774423888347936</v>
      </c>
      <c r="R32" s="38">
        <f t="shared" si="16"/>
        <v>-5.9508308354175838</v>
      </c>
      <c r="S32" s="38">
        <f t="shared" si="16"/>
        <v>-2.6885846841170746</v>
      </c>
    </row>
    <row r="33" spans="1:51" s="94" customFormat="1" ht="14.5" customHeight="1">
      <c r="A33" s="39" t="s">
        <v>5</v>
      </c>
      <c r="B33" s="164">
        <f t="shared" ref="B33:G33" si="23">B13*100/$B13</f>
        <v>100</v>
      </c>
      <c r="C33" s="56">
        <f t="shared" si="23"/>
        <v>34.067316766278701</v>
      </c>
      <c r="D33" s="56">
        <f t="shared" si="23"/>
        <v>11.324315822585719</v>
      </c>
      <c r="E33" s="56">
        <f t="shared" si="23"/>
        <v>11.481597986788298</v>
      </c>
      <c r="F33" s="56">
        <f t="shared" si="23"/>
        <v>32.211387228688267</v>
      </c>
      <c r="G33" s="56">
        <f t="shared" si="23"/>
        <v>10.915382195659012</v>
      </c>
      <c r="H33" s="164">
        <f t="shared" ref="H33:M33" si="24">H13*100/$H13</f>
        <v>100</v>
      </c>
      <c r="I33" s="56">
        <f t="shared" si="24"/>
        <v>32.889344262295083</v>
      </c>
      <c r="J33" s="56">
        <f t="shared" si="24"/>
        <v>12.781762295081966</v>
      </c>
      <c r="K33" s="56">
        <f t="shared" si="24"/>
        <v>10.655737704918034</v>
      </c>
      <c r="L33" s="56">
        <f t="shared" si="24"/>
        <v>31.27561475409836</v>
      </c>
      <c r="M33" s="56">
        <f t="shared" si="24"/>
        <v>12.397540983606557</v>
      </c>
      <c r="N33" s="37" t="s">
        <v>140</v>
      </c>
      <c r="O33" s="37">
        <f t="shared" si="16"/>
        <v>-1.177972503983618</v>
      </c>
      <c r="P33" s="37">
        <f t="shared" si="16"/>
        <v>1.4574464724962475</v>
      </c>
      <c r="Q33" s="37">
        <f t="shared" si="16"/>
        <v>-0.8258602818702645</v>
      </c>
      <c r="R33" s="37">
        <f t="shared" si="16"/>
        <v>-0.93577247458990698</v>
      </c>
      <c r="S33" s="37">
        <f t="shared" si="16"/>
        <v>1.4821587879475455</v>
      </c>
    </row>
    <row r="34" spans="1:51" s="94" customFormat="1" ht="14.5" customHeight="1">
      <c r="A34" s="40" t="s">
        <v>6</v>
      </c>
      <c r="B34" s="163">
        <f t="shared" ref="B34:G34" si="25">B14*100/$B14</f>
        <v>100</v>
      </c>
      <c r="C34" s="57">
        <f t="shared" si="25"/>
        <v>23.825503355704697</v>
      </c>
      <c r="D34" s="57">
        <f t="shared" si="25"/>
        <v>15.436241610738255</v>
      </c>
      <c r="E34" s="57">
        <f t="shared" si="25"/>
        <v>8.053691275167786</v>
      </c>
      <c r="F34" s="57">
        <f t="shared" si="25"/>
        <v>33.892617449664428</v>
      </c>
      <c r="G34" s="57">
        <f t="shared" si="25"/>
        <v>18.791946308724832</v>
      </c>
      <c r="H34" s="163">
        <f t="shared" ref="H34:M34" si="26">H14*100/$H14</f>
        <v>100</v>
      </c>
      <c r="I34" s="57">
        <f t="shared" si="26"/>
        <v>32.071269487750556</v>
      </c>
      <c r="J34" s="57">
        <f t="shared" si="26"/>
        <v>20.489977728285076</v>
      </c>
      <c r="K34" s="57">
        <f t="shared" si="26"/>
        <v>10.022271714922049</v>
      </c>
      <c r="L34" s="57">
        <f t="shared" si="26"/>
        <v>27.171492204899778</v>
      </c>
      <c r="M34" s="57">
        <f t="shared" si="26"/>
        <v>10.244988864142538</v>
      </c>
      <c r="N34" s="38" t="s">
        <v>140</v>
      </c>
      <c r="O34" s="38">
        <f t="shared" si="16"/>
        <v>8.2457661320458584</v>
      </c>
      <c r="P34" s="38">
        <f t="shared" si="16"/>
        <v>5.0537361175468209</v>
      </c>
      <c r="Q34" s="38">
        <f t="shared" si="16"/>
        <v>1.9685804397542626</v>
      </c>
      <c r="R34" s="38">
        <f t="shared" si="16"/>
        <v>-6.7211252447646501</v>
      </c>
      <c r="S34" s="38">
        <f t="shared" si="16"/>
        <v>-8.5469574445822936</v>
      </c>
    </row>
    <row r="35" spans="1:51" s="94" customFormat="1" ht="14.5" customHeight="1">
      <c r="A35" s="39" t="s">
        <v>7</v>
      </c>
      <c r="B35" s="164">
        <f t="shared" ref="B35:G35" si="27">B15*100/$B15</f>
        <v>100</v>
      </c>
      <c r="C35" s="56">
        <f t="shared" si="27"/>
        <v>58.448670715921537</v>
      </c>
      <c r="D35" s="56">
        <f t="shared" si="27"/>
        <v>4.928806133625411</v>
      </c>
      <c r="E35" s="56">
        <f t="shared" si="27"/>
        <v>3.405356965050284</v>
      </c>
      <c r="F35" s="56">
        <f t="shared" si="27"/>
        <v>26.316837598327194</v>
      </c>
      <c r="G35" s="56">
        <f t="shared" si="27"/>
        <v>6.9003285870755748</v>
      </c>
      <c r="H35" s="164">
        <f t="shared" ref="H35:M35" si="28">H15*100/$H15</f>
        <v>100</v>
      </c>
      <c r="I35" s="56">
        <f t="shared" si="28"/>
        <v>56.128226477935051</v>
      </c>
      <c r="J35" s="56">
        <f t="shared" si="28"/>
        <v>5.761865112406328</v>
      </c>
      <c r="K35" s="56">
        <f t="shared" si="28"/>
        <v>3.7968359700249792</v>
      </c>
      <c r="L35" s="56">
        <f t="shared" si="28"/>
        <v>27.452123230641131</v>
      </c>
      <c r="M35" s="56">
        <f t="shared" si="28"/>
        <v>6.8609492089925066</v>
      </c>
      <c r="N35" s="37" t="s">
        <v>140</v>
      </c>
      <c r="O35" s="37">
        <f t="shared" si="16"/>
        <v>-2.3204442379864858</v>
      </c>
      <c r="P35" s="37">
        <f t="shared" si="16"/>
        <v>0.83305897878091706</v>
      </c>
      <c r="Q35" s="37">
        <f t="shared" si="16"/>
        <v>0.39147900497469523</v>
      </c>
      <c r="R35" s="37">
        <f t="shared" si="16"/>
        <v>1.1352856323139378</v>
      </c>
      <c r="S35" s="37">
        <f t="shared" si="16"/>
        <v>-3.9379378083068239E-2</v>
      </c>
    </row>
    <row r="36" spans="1:51" s="94" customFormat="1" ht="14.5" customHeight="1">
      <c r="A36" s="40" t="s">
        <v>8</v>
      </c>
      <c r="B36" s="163">
        <f t="shared" ref="B36:G36" si="29">B16*100/$B16</f>
        <v>100</v>
      </c>
      <c r="C36" s="57">
        <f t="shared" si="29"/>
        <v>39.634464751958227</v>
      </c>
      <c r="D36" s="57">
        <f t="shared" si="29"/>
        <v>9.7127937336814618</v>
      </c>
      <c r="E36" s="57">
        <f t="shared" si="29"/>
        <v>6.8407310704960835</v>
      </c>
      <c r="F36" s="57">
        <f t="shared" si="29"/>
        <v>31.85378590078329</v>
      </c>
      <c r="G36" s="57">
        <f t="shared" si="29"/>
        <v>11.95822454308094</v>
      </c>
      <c r="H36" s="163">
        <f t="shared" ref="H36:M36" si="30">H16*100/$H16</f>
        <v>100</v>
      </c>
      <c r="I36" s="57">
        <f t="shared" si="30"/>
        <v>40.857605177993527</v>
      </c>
      <c r="J36" s="57">
        <f t="shared" si="30"/>
        <v>9.1828478964401299</v>
      </c>
      <c r="K36" s="57">
        <f t="shared" si="30"/>
        <v>5.7443365695792883</v>
      </c>
      <c r="L36" s="57">
        <f t="shared" si="30"/>
        <v>33.859223300970875</v>
      </c>
      <c r="M36" s="57">
        <f t="shared" si="30"/>
        <v>10.355987055016181</v>
      </c>
      <c r="N36" s="38" t="s">
        <v>140</v>
      </c>
      <c r="O36" s="38">
        <f t="shared" si="16"/>
        <v>1.2231404260353003</v>
      </c>
      <c r="P36" s="38">
        <f t="shared" si="16"/>
        <v>-0.52994583724133193</v>
      </c>
      <c r="Q36" s="38">
        <f t="shared" si="16"/>
        <v>-1.0963945009167952</v>
      </c>
      <c r="R36" s="38">
        <f t="shared" si="16"/>
        <v>2.005437400187585</v>
      </c>
      <c r="S36" s="38">
        <f t="shared" si="16"/>
        <v>-1.602237488064759</v>
      </c>
    </row>
    <row r="37" spans="1:51" s="94" customFormat="1" ht="14.5" customHeight="1">
      <c r="A37" s="39" t="s">
        <v>9</v>
      </c>
      <c r="B37" s="164">
        <f t="shared" ref="B37:G37" si="31">B17*100/$B17</f>
        <v>100</v>
      </c>
      <c r="C37" s="56">
        <f t="shared" si="31"/>
        <v>48.558558558558559</v>
      </c>
      <c r="D37" s="56">
        <f t="shared" si="31"/>
        <v>3.4234234234234235</v>
      </c>
      <c r="E37" s="56">
        <f t="shared" si="31"/>
        <v>2.6126126126126126</v>
      </c>
      <c r="F37" s="56">
        <f t="shared" si="31"/>
        <v>35.315315315315317</v>
      </c>
      <c r="G37" s="56">
        <f t="shared" si="31"/>
        <v>10.09009009009009</v>
      </c>
      <c r="H37" s="164">
        <f t="shared" ref="H37:M37" si="32">H17*100/$H17</f>
        <v>100</v>
      </c>
      <c r="I37" s="56">
        <f t="shared" si="32"/>
        <v>51.074380165289256</v>
      </c>
      <c r="J37" s="56">
        <f t="shared" si="32"/>
        <v>3.4710743801652892</v>
      </c>
      <c r="K37" s="56">
        <f t="shared" si="32"/>
        <v>2.1487603305785123</v>
      </c>
      <c r="L37" s="56">
        <f t="shared" si="32"/>
        <v>36.198347107438018</v>
      </c>
      <c r="M37" s="56">
        <f t="shared" si="32"/>
        <v>7.1074380165289259</v>
      </c>
      <c r="N37" s="37" t="s">
        <v>140</v>
      </c>
      <c r="O37" s="37">
        <f t="shared" si="16"/>
        <v>2.5158216067306967</v>
      </c>
      <c r="P37" s="37">
        <f t="shared" si="16"/>
        <v>4.7650956741865702E-2</v>
      </c>
      <c r="Q37" s="37">
        <f t="shared" si="16"/>
        <v>-0.46385228203410023</v>
      </c>
      <c r="R37" s="37">
        <f t="shared" si="16"/>
        <v>0.88303179212270067</v>
      </c>
      <c r="S37" s="37">
        <f t="shared" si="16"/>
        <v>-2.9826520735611641</v>
      </c>
    </row>
    <row r="38" spans="1:51" s="94" customFormat="1" ht="14.5" customHeight="1">
      <c r="A38" s="40" t="s">
        <v>10</v>
      </c>
      <c r="B38" s="163">
        <f t="shared" ref="B38:G38" si="33">B18*100/$B18</f>
        <v>100</v>
      </c>
      <c r="C38" s="57">
        <f t="shared" si="33"/>
        <v>47.910168434185898</v>
      </c>
      <c r="D38" s="57">
        <f t="shared" si="33"/>
        <v>5.7392389270118525</v>
      </c>
      <c r="E38" s="57">
        <f t="shared" si="33"/>
        <v>5.6144728633811605</v>
      </c>
      <c r="F38" s="57">
        <f t="shared" si="33"/>
        <v>27.2613849033063</v>
      </c>
      <c r="G38" s="57">
        <f t="shared" si="33"/>
        <v>13.474734872114785</v>
      </c>
      <c r="H38" s="163">
        <f t="shared" ref="H38:M38" si="34">H18*100/$H18</f>
        <v>100</v>
      </c>
      <c r="I38" s="57">
        <f t="shared" si="34"/>
        <v>47.583643122676577</v>
      </c>
      <c r="J38" s="57">
        <f t="shared" si="34"/>
        <v>7.2697232548533668</v>
      </c>
      <c r="K38" s="57">
        <f t="shared" si="34"/>
        <v>6.3610078479966958</v>
      </c>
      <c r="L38" s="57">
        <f t="shared" si="34"/>
        <v>25.237505163155721</v>
      </c>
      <c r="M38" s="57">
        <f t="shared" si="34"/>
        <v>13.548120611317637</v>
      </c>
      <c r="N38" s="38" t="s">
        <v>140</v>
      </c>
      <c r="O38" s="38">
        <f t="shared" si="16"/>
        <v>-0.32652531150932163</v>
      </c>
      <c r="P38" s="38">
        <f t="shared" si="16"/>
        <v>1.5304843278415143</v>
      </c>
      <c r="Q38" s="38">
        <f t="shared" si="16"/>
        <v>0.74653498461553536</v>
      </c>
      <c r="R38" s="38">
        <f t="shared" si="16"/>
        <v>-2.0238797401505799</v>
      </c>
      <c r="S38" s="38">
        <f t="shared" si="16"/>
        <v>7.3385739202851852E-2</v>
      </c>
    </row>
    <row r="39" spans="1:51" s="94" customFormat="1" ht="14.5" customHeight="1">
      <c r="A39" s="39" t="s">
        <v>11</v>
      </c>
      <c r="B39" s="164">
        <f t="shared" ref="B39:G39" si="35">B19*100/$B19</f>
        <v>100</v>
      </c>
      <c r="C39" s="56">
        <f t="shared" si="35"/>
        <v>56.184137548530231</v>
      </c>
      <c r="D39" s="56">
        <f t="shared" si="35"/>
        <v>7.7093732667775932</v>
      </c>
      <c r="E39" s="56">
        <f t="shared" si="35"/>
        <v>5.1580698835274541</v>
      </c>
      <c r="F39" s="56">
        <f t="shared" si="35"/>
        <v>21.575152523571823</v>
      </c>
      <c r="G39" s="56">
        <f t="shared" si="35"/>
        <v>9.3732667775929013</v>
      </c>
      <c r="H39" s="164">
        <f t="shared" ref="H39:M39" si="36">H19*100/$H19</f>
        <v>100</v>
      </c>
      <c r="I39" s="56">
        <f t="shared" si="36"/>
        <v>50.165745856353588</v>
      </c>
      <c r="J39" s="56">
        <f t="shared" si="36"/>
        <v>8.5819521178637199</v>
      </c>
      <c r="K39" s="56">
        <f t="shared" si="36"/>
        <v>4.4935543278084715</v>
      </c>
      <c r="L39" s="56">
        <f t="shared" si="36"/>
        <v>23.720073664825048</v>
      </c>
      <c r="M39" s="56">
        <f t="shared" si="36"/>
        <v>13.038674033149171</v>
      </c>
      <c r="N39" s="37" t="s">
        <v>140</v>
      </c>
      <c r="O39" s="37">
        <f t="shared" si="16"/>
        <v>-6.0183916921766425</v>
      </c>
      <c r="P39" s="37">
        <f t="shared" si="16"/>
        <v>0.87257885108612676</v>
      </c>
      <c r="Q39" s="37">
        <f t="shared" si="16"/>
        <v>-0.66451555571898258</v>
      </c>
      <c r="R39" s="37">
        <f t="shared" si="16"/>
        <v>2.1449211412532243</v>
      </c>
      <c r="S39" s="37">
        <f t="shared" si="16"/>
        <v>3.6654072555562696</v>
      </c>
    </row>
    <row r="40" spans="1:51" s="94" customFormat="1" ht="14.5" customHeight="1">
      <c r="A40" s="40" t="s">
        <v>12</v>
      </c>
      <c r="B40" s="163">
        <f t="shared" ref="B40:G40" si="37">B20*100/$B20</f>
        <v>100</v>
      </c>
      <c r="C40" s="57">
        <f t="shared" si="37"/>
        <v>39.732142857142854</v>
      </c>
      <c r="D40" s="57">
        <f t="shared" si="37"/>
        <v>4.9107142857142856</v>
      </c>
      <c r="E40" s="57">
        <f t="shared" si="37"/>
        <v>4.0178571428571432</v>
      </c>
      <c r="F40" s="57">
        <f t="shared" si="37"/>
        <v>42.857142857142854</v>
      </c>
      <c r="G40" s="57">
        <f t="shared" si="37"/>
        <v>8.4821428571428577</v>
      </c>
      <c r="H40" s="163">
        <f t="shared" ref="H40:M40" si="38">H20*100/$H20</f>
        <v>100</v>
      </c>
      <c r="I40" s="57">
        <f t="shared" si="38"/>
        <v>46.706586826347305</v>
      </c>
      <c r="J40" s="57">
        <f t="shared" si="38"/>
        <v>6.5868263473053892</v>
      </c>
      <c r="K40" s="57">
        <f t="shared" si="38"/>
        <v>2.6946107784431139</v>
      </c>
      <c r="L40" s="57">
        <f t="shared" si="38"/>
        <v>33.532934131736525</v>
      </c>
      <c r="M40" s="57">
        <f t="shared" si="38"/>
        <v>10.479041916167665</v>
      </c>
      <c r="N40" s="38" t="s">
        <v>140</v>
      </c>
      <c r="O40" s="38">
        <f t="shared" si="16"/>
        <v>6.9744439692044509</v>
      </c>
      <c r="P40" s="38">
        <f t="shared" si="16"/>
        <v>1.6761120615911036</v>
      </c>
      <c r="Q40" s="38">
        <f t="shared" si="16"/>
        <v>-1.3232463644140293</v>
      </c>
      <c r="R40" s="38">
        <f t="shared" si="16"/>
        <v>-9.3242087254063293</v>
      </c>
      <c r="S40" s="38">
        <f t="shared" si="16"/>
        <v>1.9968990590248072</v>
      </c>
    </row>
    <row r="41" spans="1:51" s="94" customFormat="1" ht="14.5" customHeight="1">
      <c r="A41" s="109" t="s">
        <v>41</v>
      </c>
      <c r="B41" s="164">
        <f t="shared" ref="B41:G41" si="39">B21*100/$B21</f>
        <v>100</v>
      </c>
      <c r="C41" s="56">
        <f t="shared" si="39"/>
        <v>35.077863197319139</v>
      </c>
      <c r="D41" s="56">
        <f t="shared" si="39"/>
        <v>23.738419081411394</v>
      </c>
      <c r="E41" s="56">
        <f t="shared" si="39"/>
        <v>8.5156712004730934</v>
      </c>
      <c r="F41" s="56">
        <f t="shared" si="39"/>
        <v>29.932978513699979</v>
      </c>
      <c r="G41" s="56">
        <f t="shared" si="39"/>
        <v>2.7350680070963929</v>
      </c>
      <c r="H41" s="164">
        <f t="shared" ref="H41:M41" si="40">H21*100/$H21</f>
        <v>100</v>
      </c>
      <c r="I41" s="56">
        <f t="shared" si="40"/>
        <v>33.194539835164832</v>
      </c>
      <c r="J41" s="56">
        <f t="shared" si="40"/>
        <v>28.708791208791208</v>
      </c>
      <c r="K41" s="56">
        <f t="shared" si="40"/>
        <v>8.009958791208792</v>
      </c>
      <c r="L41" s="56">
        <f t="shared" si="40"/>
        <v>27.069024725274726</v>
      </c>
      <c r="M41" s="56">
        <f t="shared" si="40"/>
        <v>3.0176854395604398</v>
      </c>
      <c r="N41" s="37" t="s">
        <v>140</v>
      </c>
      <c r="O41" s="37">
        <f t="shared" si="16"/>
        <v>-1.8833233621543073</v>
      </c>
      <c r="P41" s="37">
        <f t="shared" si="16"/>
        <v>4.9703721273798145</v>
      </c>
      <c r="Q41" s="37">
        <f t="shared" si="16"/>
        <v>-0.5057124092643015</v>
      </c>
      <c r="R41" s="37">
        <f t="shared" si="16"/>
        <v>-2.8639537884252526</v>
      </c>
      <c r="S41" s="37">
        <f t="shared" si="16"/>
        <v>0.28261743246404691</v>
      </c>
    </row>
    <row r="42" spans="1:51" s="94" customFormat="1" ht="14.5" customHeight="1">
      <c r="A42" s="40" t="s">
        <v>13</v>
      </c>
      <c r="B42" s="163">
        <f t="shared" ref="B42:G42" si="41">B22*100/$B22</f>
        <v>100</v>
      </c>
      <c r="C42" s="57">
        <f t="shared" si="41"/>
        <v>52.186878727634195</v>
      </c>
      <c r="D42" s="57">
        <f t="shared" si="41"/>
        <v>14.546056991385024</v>
      </c>
      <c r="E42" s="57">
        <f t="shared" si="41"/>
        <v>3.6944996686547382</v>
      </c>
      <c r="F42" s="57">
        <f t="shared" si="41"/>
        <v>26.921802518223988</v>
      </c>
      <c r="G42" s="57">
        <f t="shared" si="41"/>
        <v>2.6507620941020544</v>
      </c>
      <c r="H42" s="163">
        <f t="shared" ref="H42:M42" si="42">H22*100/$H22</f>
        <v>100</v>
      </c>
      <c r="I42" s="57">
        <f t="shared" si="42"/>
        <v>47.793808656674607</v>
      </c>
      <c r="J42" s="57">
        <f t="shared" si="42"/>
        <v>15.940607928281272</v>
      </c>
      <c r="K42" s="57">
        <f t="shared" si="42"/>
        <v>4.1322314049586772</v>
      </c>
      <c r="L42" s="57">
        <f t="shared" si="42"/>
        <v>29.499929962179579</v>
      </c>
      <c r="M42" s="57">
        <f t="shared" si="42"/>
        <v>2.633422047905869</v>
      </c>
      <c r="N42" s="38" t="s">
        <v>140</v>
      </c>
      <c r="O42" s="38">
        <f t="shared" si="16"/>
        <v>-4.3930700709595882</v>
      </c>
      <c r="P42" s="38">
        <f t="shared" si="16"/>
        <v>1.3945509368962483</v>
      </c>
      <c r="Q42" s="38">
        <f t="shared" si="16"/>
        <v>0.43773173630393902</v>
      </c>
      <c r="R42" s="38">
        <f t="shared" si="16"/>
        <v>2.5781274439555908</v>
      </c>
      <c r="S42" s="38">
        <f t="shared" si="16"/>
        <v>-1.7340046196185455E-2</v>
      </c>
    </row>
    <row r="43" spans="1:51" s="94" customFormat="1" ht="14.5" customHeight="1">
      <c r="A43" s="39" t="s">
        <v>14</v>
      </c>
      <c r="B43" s="164">
        <f t="shared" ref="B43:G43" si="43">B23*100/$B23</f>
        <v>100</v>
      </c>
      <c r="C43" s="56">
        <f t="shared" si="43"/>
        <v>25.473933649289098</v>
      </c>
      <c r="D43" s="56">
        <f t="shared" si="43"/>
        <v>20.85308056872038</v>
      </c>
      <c r="E43" s="56">
        <f t="shared" si="43"/>
        <v>19.312796208530806</v>
      </c>
      <c r="F43" s="56">
        <f t="shared" si="43"/>
        <v>31.279620853080569</v>
      </c>
      <c r="G43" s="56">
        <f t="shared" si="43"/>
        <v>3.080568720379147</v>
      </c>
      <c r="H43" s="164">
        <f t="shared" ref="H43:M43" si="44">H23*100/$H23</f>
        <v>100</v>
      </c>
      <c r="I43" s="56">
        <f t="shared" si="44"/>
        <v>19.464609800362975</v>
      </c>
      <c r="J43" s="56">
        <f t="shared" si="44"/>
        <v>28.765880217785845</v>
      </c>
      <c r="K43" s="56">
        <f t="shared" si="44"/>
        <v>16.969147005444647</v>
      </c>
      <c r="L43" s="56">
        <f t="shared" si="44"/>
        <v>30.353901996370237</v>
      </c>
      <c r="M43" s="56">
        <f t="shared" si="44"/>
        <v>4.4464609800362975</v>
      </c>
      <c r="N43" s="37" t="s">
        <v>140</v>
      </c>
      <c r="O43" s="37">
        <f t="shared" si="16"/>
        <v>-6.0093238489261225</v>
      </c>
      <c r="P43" s="37">
        <f t="shared" si="16"/>
        <v>7.912799649065466</v>
      </c>
      <c r="Q43" s="37">
        <f t="shared" si="16"/>
        <v>-2.3436492030861586</v>
      </c>
      <c r="R43" s="37">
        <f t="shared" si="16"/>
        <v>-0.92571885671033272</v>
      </c>
      <c r="S43" s="37">
        <f t="shared" si="16"/>
        <v>1.3658922596571506</v>
      </c>
    </row>
    <row r="44" spans="1:51" s="94" customFormat="1" ht="14.5" customHeight="1">
      <c r="A44" s="40" t="s">
        <v>15</v>
      </c>
      <c r="B44" s="163">
        <f t="shared" ref="B44:G44" si="45">B24*100/$B24</f>
        <v>100</v>
      </c>
      <c r="C44" s="57">
        <f t="shared" si="45"/>
        <v>28.839779005524861</v>
      </c>
      <c r="D44" s="57">
        <f t="shared" si="45"/>
        <v>32.486187845303867</v>
      </c>
      <c r="E44" s="57">
        <f t="shared" si="45"/>
        <v>3.020257826887661</v>
      </c>
      <c r="F44" s="57">
        <f t="shared" si="45"/>
        <v>32.265193370165747</v>
      </c>
      <c r="G44" s="57">
        <f t="shared" si="45"/>
        <v>3.3885819521178635</v>
      </c>
      <c r="H44" s="163">
        <f t="shared" ref="H44:M44" si="46">H24*100/$H24</f>
        <v>100</v>
      </c>
      <c r="I44" s="57">
        <f t="shared" si="46"/>
        <v>33.879609202647337</v>
      </c>
      <c r="J44" s="57">
        <f t="shared" si="46"/>
        <v>35.581468641664038</v>
      </c>
      <c r="K44" s="57">
        <f t="shared" si="46"/>
        <v>2.8364323983611723</v>
      </c>
      <c r="L44" s="57">
        <f t="shared" si="46"/>
        <v>24.109675386069966</v>
      </c>
      <c r="M44" s="57">
        <f t="shared" si="46"/>
        <v>3.5928143712574849</v>
      </c>
      <c r="N44" s="38" t="s">
        <v>140</v>
      </c>
      <c r="O44" s="38">
        <f t="shared" si="16"/>
        <v>5.0398301971224768</v>
      </c>
      <c r="P44" s="38">
        <f t="shared" si="16"/>
        <v>3.0952807963601714</v>
      </c>
      <c r="Q44" s="38">
        <f t="shared" si="16"/>
        <v>-0.18382542852648864</v>
      </c>
      <c r="R44" s="38">
        <f t="shared" si="16"/>
        <v>-8.1555179840957805</v>
      </c>
      <c r="S44" s="38">
        <f t="shared" si="16"/>
        <v>0.20423241913962142</v>
      </c>
    </row>
    <row r="45" spans="1:51" s="94" customFormat="1" ht="14.5" customHeight="1">
      <c r="A45" s="39" t="s">
        <v>16</v>
      </c>
      <c r="B45" s="164">
        <f t="shared" ref="B45:G45" si="47">B25*100/$B25</f>
        <v>100</v>
      </c>
      <c r="C45" s="56">
        <f t="shared" si="47"/>
        <v>26.920122887864824</v>
      </c>
      <c r="D45" s="56">
        <f t="shared" si="47"/>
        <v>28.187403993855607</v>
      </c>
      <c r="E45" s="56">
        <f t="shared" si="47"/>
        <v>14.055299539170507</v>
      </c>
      <c r="F45" s="56">
        <f t="shared" si="47"/>
        <v>28.821044546850999</v>
      </c>
      <c r="G45" s="56">
        <f t="shared" si="47"/>
        <v>2.0161290322580645</v>
      </c>
      <c r="H45" s="164">
        <f t="shared" ref="H45:M45" si="48">H25*100/$H25</f>
        <v>100</v>
      </c>
      <c r="I45" s="56">
        <f t="shared" si="48"/>
        <v>22.141498010724789</v>
      </c>
      <c r="J45" s="56">
        <f t="shared" si="48"/>
        <v>38.868707836014529</v>
      </c>
      <c r="K45" s="56">
        <f t="shared" si="48"/>
        <v>11.364815775817332</v>
      </c>
      <c r="L45" s="56">
        <f t="shared" si="48"/>
        <v>25.653001210863174</v>
      </c>
      <c r="M45" s="56">
        <f t="shared" si="48"/>
        <v>1.9719771665801764</v>
      </c>
      <c r="N45" s="37" t="s">
        <v>140</v>
      </c>
      <c r="O45" s="37">
        <f t="shared" si="16"/>
        <v>-4.7786248771400359</v>
      </c>
      <c r="P45" s="37">
        <f t="shared" si="16"/>
        <v>10.681303842158922</v>
      </c>
      <c r="Q45" s="37">
        <f t="shared" si="16"/>
        <v>-2.6904837633531749</v>
      </c>
      <c r="R45" s="37">
        <f t="shared" si="16"/>
        <v>-3.1680433359878251</v>
      </c>
      <c r="S45" s="37">
        <f t="shared" si="16"/>
        <v>-4.4151865677888091E-2</v>
      </c>
    </row>
    <row r="46" spans="1:51" s="94" customFormat="1" ht="14.5" customHeight="1">
      <c r="A46" s="40" t="s">
        <v>17</v>
      </c>
      <c r="B46" s="163">
        <f t="shared" ref="B46:G46" si="49">B26*100/$B26</f>
        <v>100</v>
      </c>
      <c r="C46" s="57">
        <f t="shared" si="49"/>
        <v>19.381177481736142</v>
      </c>
      <c r="D46" s="57">
        <f t="shared" si="49"/>
        <v>20.283626987537602</v>
      </c>
      <c r="E46" s="57">
        <f t="shared" si="49"/>
        <v>5.5865921787709496</v>
      </c>
      <c r="F46" s="57">
        <f t="shared" si="49"/>
        <v>50.107434464976365</v>
      </c>
      <c r="G46" s="57">
        <f t="shared" si="49"/>
        <v>4.6411688869789431</v>
      </c>
      <c r="H46" s="163">
        <f t="shared" ref="H46:M46" si="50">H26*100/$H26</f>
        <v>100</v>
      </c>
      <c r="I46" s="57">
        <f t="shared" si="50"/>
        <v>26.920093095422807</v>
      </c>
      <c r="J46" s="57">
        <f t="shared" si="50"/>
        <v>24.243599689681925</v>
      </c>
      <c r="K46" s="57">
        <f t="shared" si="50"/>
        <v>8.3785880527540737</v>
      </c>
      <c r="L46" s="57">
        <f t="shared" si="50"/>
        <v>35.259891388673388</v>
      </c>
      <c r="M46" s="57">
        <f t="shared" si="50"/>
        <v>5.1978277734678047</v>
      </c>
      <c r="N46" s="38" t="s">
        <v>140</v>
      </c>
      <c r="O46" s="38">
        <f t="shared" si="16"/>
        <v>7.5389156136866653</v>
      </c>
      <c r="P46" s="38">
        <f t="shared" si="16"/>
        <v>3.9599727021443236</v>
      </c>
      <c r="Q46" s="38">
        <f t="shared" si="16"/>
        <v>2.7919958739831241</v>
      </c>
      <c r="R46" s="38">
        <f t="shared" si="16"/>
        <v>-14.847543076302976</v>
      </c>
      <c r="S46" s="38">
        <f t="shared" si="16"/>
        <v>0.55665888648886153</v>
      </c>
    </row>
    <row r="47" spans="1:51" s="94" customFormat="1" ht="14.5" customHeight="1" thickBot="1">
      <c r="A47" s="39" t="s">
        <v>18</v>
      </c>
      <c r="B47" s="164">
        <f t="shared" ref="B47:G47" si="51">B27*100/$B27</f>
        <v>100</v>
      </c>
      <c r="C47" s="56">
        <f t="shared" si="51"/>
        <v>38.912855910267474</v>
      </c>
      <c r="D47" s="56">
        <f t="shared" si="51"/>
        <v>33.002588438308884</v>
      </c>
      <c r="E47" s="56">
        <f t="shared" si="51"/>
        <v>10.138050043140639</v>
      </c>
      <c r="F47" s="56">
        <f t="shared" si="51"/>
        <v>16.307161345987922</v>
      </c>
      <c r="G47" s="56">
        <f t="shared" si="51"/>
        <v>1.639344262295082</v>
      </c>
      <c r="H47" s="164">
        <f t="shared" ref="H47:M47" si="52">H27*100/$H27</f>
        <v>100</v>
      </c>
      <c r="I47" s="56">
        <f t="shared" si="52"/>
        <v>34.820322180916975</v>
      </c>
      <c r="J47" s="56">
        <f t="shared" si="52"/>
        <v>37.79429987608426</v>
      </c>
      <c r="K47" s="56">
        <f t="shared" si="52"/>
        <v>9.6654275092936803</v>
      </c>
      <c r="L47" s="56">
        <f t="shared" si="52"/>
        <v>15.448161916563404</v>
      </c>
      <c r="M47" s="56">
        <f t="shared" si="52"/>
        <v>2.271788517141677</v>
      </c>
      <c r="N47" s="37" t="s">
        <v>140</v>
      </c>
      <c r="O47" s="37">
        <f t="shared" si="16"/>
        <v>-4.0925337293504995</v>
      </c>
      <c r="P47" s="37">
        <f t="shared" si="16"/>
        <v>4.7917114377753762</v>
      </c>
      <c r="Q47" s="37">
        <f t="shared" si="16"/>
        <v>-0.47262253384695896</v>
      </c>
      <c r="R47" s="37">
        <f t="shared" si="16"/>
        <v>-0.85899942942451801</v>
      </c>
      <c r="S47" s="37">
        <f t="shared" si="16"/>
        <v>0.63244425484659494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3.5429687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221</v>
      </c>
    </row>
    <row r="5" spans="1:19" s="94" customFormat="1" ht="14.5" customHeight="1">
      <c r="A5" s="318" t="s">
        <v>40</v>
      </c>
      <c r="B5" s="234">
        <v>2011</v>
      </c>
      <c r="C5" s="234"/>
      <c r="D5" s="234"/>
      <c r="E5" s="234"/>
      <c r="F5" s="234"/>
      <c r="G5" s="234"/>
      <c r="H5" s="234">
        <v>2015</v>
      </c>
      <c r="I5" s="234"/>
      <c r="J5" s="234"/>
      <c r="K5" s="234"/>
      <c r="L5" s="234"/>
      <c r="M5" s="234"/>
      <c r="N5" s="234" t="s">
        <v>42</v>
      </c>
      <c r="O5" s="234"/>
      <c r="P5" s="234"/>
      <c r="Q5" s="234"/>
      <c r="R5" s="234"/>
      <c r="S5" s="234"/>
    </row>
    <row r="6" spans="1:19" s="103" customFormat="1" ht="17.149999999999999" customHeight="1">
      <c r="A6" s="276"/>
      <c r="B6" s="239" t="s">
        <v>20</v>
      </c>
      <c r="C6" s="239" t="s">
        <v>61</v>
      </c>
      <c r="D6" s="239"/>
      <c r="E6" s="239"/>
      <c r="F6" s="239"/>
      <c r="G6" s="239"/>
      <c r="H6" s="239" t="s">
        <v>20</v>
      </c>
      <c r="I6" s="239" t="s">
        <v>61</v>
      </c>
      <c r="J6" s="239"/>
      <c r="K6" s="239"/>
      <c r="L6" s="239"/>
      <c r="M6" s="239"/>
      <c r="N6" s="239" t="s">
        <v>20</v>
      </c>
      <c r="O6" s="239" t="s">
        <v>61</v>
      </c>
      <c r="P6" s="239"/>
      <c r="Q6" s="239"/>
      <c r="R6" s="239"/>
      <c r="S6" s="239"/>
    </row>
    <row r="7" spans="1:19" s="103" customFormat="1" ht="42" customHeight="1">
      <c r="A7" s="276"/>
      <c r="B7" s="239"/>
      <c r="C7" s="171" t="s">
        <v>56</v>
      </c>
      <c r="D7" s="171" t="s">
        <v>59</v>
      </c>
      <c r="E7" s="171" t="s">
        <v>62</v>
      </c>
      <c r="F7" s="171" t="s">
        <v>85</v>
      </c>
      <c r="G7" s="171" t="s">
        <v>86</v>
      </c>
      <c r="H7" s="239"/>
      <c r="I7" s="171" t="s">
        <v>56</v>
      </c>
      <c r="J7" s="171" t="s">
        <v>59</v>
      </c>
      <c r="K7" s="171" t="s">
        <v>62</v>
      </c>
      <c r="L7" s="171" t="s">
        <v>85</v>
      </c>
      <c r="M7" s="171" t="s">
        <v>86</v>
      </c>
      <c r="N7" s="239"/>
      <c r="O7" s="171" t="s">
        <v>56</v>
      </c>
      <c r="P7" s="171" t="s">
        <v>59</v>
      </c>
      <c r="Q7" s="171" t="s">
        <v>62</v>
      </c>
      <c r="R7" s="171" t="s">
        <v>85</v>
      </c>
      <c r="S7" s="171" t="s">
        <v>86</v>
      </c>
    </row>
    <row r="8" spans="1:19" s="94" customFormat="1" ht="14.5" customHeight="1">
      <c r="A8" s="28"/>
      <c r="B8" s="319" t="s">
        <v>1</v>
      </c>
      <c r="C8" s="319"/>
      <c r="D8" s="319"/>
      <c r="E8" s="319"/>
      <c r="F8" s="319"/>
      <c r="G8" s="319"/>
      <c r="H8" s="319" t="s">
        <v>1</v>
      </c>
      <c r="I8" s="319"/>
      <c r="J8" s="319"/>
      <c r="K8" s="319"/>
      <c r="L8" s="319"/>
      <c r="M8" s="319"/>
      <c r="N8" s="319" t="s">
        <v>1</v>
      </c>
      <c r="O8" s="319"/>
      <c r="P8" s="319"/>
      <c r="Q8" s="319"/>
      <c r="R8" s="319"/>
      <c r="S8" s="319"/>
    </row>
    <row r="9" spans="1:19" s="94" customFormat="1" ht="14.5" customHeight="1">
      <c r="A9" s="21" t="s">
        <v>30</v>
      </c>
      <c r="B9" s="17">
        <f>B11+B12+B13+B14+B15+B16+B17+B18+B19+B20+B22+B23+B24+B25+B26+B27</f>
        <v>12414</v>
      </c>
      <c r="C9" s="17">
        <f>C10+C21</f>
        <v>4462</v>
      </c>
      <c r="D9" s="17">
        <f t="shared" ref="D9:G9" si="0">D10+D21</f>
        <v>1820</v>
      </c>
      <c r="E9" s="17">
        <f t="shared" si="0"/>
        <v>1093</v>
      </c>
      <c r="F9" s="17">
        <f t="shared" si="0"/>
        <v>4388</v>
      </c>
      <c r="G9" s="17">
        <f t="shared" si="0"/>
        <v>651</v>
      </c>
      <c r="H9" s="17">
        <f>H11+H12+H13+H14+H15+H16+H17+H18+H19+H20+H22+H23+H24+H25+H26+H27</f>
        <v>15944</v>
      </c>
      <c r="I9" s="17">
        <f>I10+I21</f>
        <v>5943</v>
      </c>
      <c r="J9" s="17">
        <f t="shared" ref="J9:M9" si="1">J10+J21</f>
        <v>2514</v>
      </c>
      <c r="K9" s="17">
        <f t="shared" si="1"/>
        <v>1352</v>
      </c>
      <c r="L9" s="17">
        <f t="shared" si="1"/>
        <v>5215</v>
      </c>
      <c r="M9" s="17">
        <f t="shared" si="1"/>
        <v>920</v>
      </c>
      <c r="N9" s="110">
        <f>H9-B9</f>
        <v>3530</v>
      </c>
      <c r="O9" s="110">
        <f t="shared" ref="O9:S21" si="2">I9-C9</f>
        <v>1481</v>
      </c>
      <c r="P9" s="110">
        <f t="shared" si="2"/>
        <v>694</v>
      </c>
      <c r="Q9" s="110">
        <f t="shared" si="2"/>
        <v>259</v>
      </c>
      <c r="R9" s="110">
        <f t="shared" si="2"/>
        <v>827</v>
      </c>
      <c r="S9" s="110">
        <f t="shared" si="2"/>
        <v>269</v>
      </c>
    </row>
    <row r="10" spans="1:19" s="94" customFormat="1" ht="14.5" customHeight="1">
      <c r="A10" s="18" t="s">
        <v>19</v>
      </c>
      <c r="B10" s="19">
        <f>SUM(B11:B20)</f>
        <v>8547</v>
      </c>
      <c r="C10" s="19">
        <v>3245</v>
      </c>
      <c r="D10" s="19">
        <v>812</v>
      </c>
      <c r="E10" s="19">
        <v>752</v>
      </c>
      <c r="F10" s="19">
        <v>3164</v>
      </c>
      <c r="G10" s="19">
        <v>574</v>
      </c>
      <c r="H10" s="19">
        <f>SUM(H11:H20)</f>
        <v>11308</v>
      </c>
      <c r="I10" s="19">
        <v>4556</v>
      </c>
      <c r="J10" s="19">
        <v>1075</v>
      </c>
      <c r="K10" s="19">
        <v>921</v>
      </c>
      <c r="L10" s="19">
        <v>3912</v>
      </c>
      <c r="M10" s="19">
        <v>844</v>
      </c>
      <c r="N10" s="66">
        <f t="shared" ref="N10:N27" si="3">H10-B10</f>
        <v>2761</v>
      </c>
      <c r="O10" s="66">
        <f t="shared" si="2"/>
        <v>1311</v>
      </c>
      <c r="P10" s="66">
        <f t="shared" si="2"/>
        <v>263</v>
      </c>
      <c r="Q10" s="66">
        <f t="shared" si="2"/>
        <v>169</v>
      </c>
      <c r="R10" s="66">
        <f t="shared" si="2"/>
        <v>748</v>
      </c>
      <c r="S10" s="66">
        <f t="shared" si="2"/>
        <v>270</v>
      </c>
    </row>
    <row r="11" spans="1:19" s="94" customFormat="1" ht="14.5" customHeight="1">
      <c r="A11" s="39" t="s">
        <v>3</v>
      </c>
      <c r="B11" s="11">
        <v>817</v>
      </c>
      <c r="C11" s="131" t="s">
        <v>70</v>
      </c>
      <c r="D11" s="131" t="s">
        <v>70</v>
      </c>
      <c r="E11" s="131" t="s">
        <v>70</v>
      </c>
      <c r="F11" s="131" t="s">
        <v>70</v>
      </c>
      <c r="G11" s="131" t="s">
        <v>70</v>
      </c>
      <c r="H11" s="11">
        <v>1036</v>
      </c>
      <c r="I11" s="131" t="s">
        <v>70</v>
      </c>
      <c r="J11" s="131" t="s">
        <v>70</v>
      </c>
      <c r="K11" s="131" t="s">
        <v>70</v>
      </c>
      <c r="L11" s="131" t="s">
        <v>70</v>
      </c>
      <c r="M11" s="131" t="s">
        <v>70</v>
      </c>
      <c r="N11" s="35">
        <f t="shared" si="3"/>
        <v>219</v>
      </c>
      <c r="O11" s="35" t="s">
        <v>70</v>
      </c>
      <c r="P11" s="35" t="s">
        <v>70</v>
      </c>
      <c r="Q11" s="35" t="s">
        <v>70</v>
      </c>
      <c r="R11" s="35" t="s">
        <v>70</v>
      </c>
      <c r="S11" s="35" t="s">
        <v>70</v>
      </c>
    </row>
    <row r="12" spans="1:19" s="94" customFormat="1" ht="14.5" customHeight="1">
      <c r="A12" s="40" t="s">
        <v>4</v>
      </c>
      <c r="B12" s="20">
        <v>475</v>
      </c>
      <c r="C12" s="20" t="s">
        <v>70</v>
      </c>
      <c r="D12" s="20" t="s">
        <v>70</v>
      </c>
      <c r="E12" s="20" t="s">
        <v>70</v>
      </c>
      <c r="F12" s="20" t="s">
        <v>70</v>
      </c>
      <c r="G12" s="20" t="s">
        <v>70</v>
      </c>
      <c r="H12" s="20">
        <v>498</v>
      </c>
      <c r="I12" s="20" t="s">
        <v>70</v>
      </c>
      <c r="J12" s="20" t="s">
        <v>70</v>
      </c>
      <c r="K12" s="20" t="s">
        <v>70</v>
      </c>
      <c r="L12" s="20" t="s">
        <v>70</v>
      </c>
      <c r="M12" s="20" t="s">
        <v>70</v>
      </c>
      <c r="N12" s="36">
        <f t="shared" si="3"/>
        <v>23</v>
      </c>
      <c r="O12" s="36" t="s">
        <v>70</v>
      </c>
      <c r="P12" s="36" t="s">
        <v>70</v>
      </c>
      <c r="Q12" s="36" t="s">
        <v>70</v>
      </c>
      <c r="R12" s="36" t="s">
        <v>70</v>
      </c>
      <c r="S12" s="36" t="s">
        <v>70</v>
      </c>
    </row>
    <row r="13" spans="1:19" s="94" customFormat="1" ht="14.5" customHeight="1">
      <c r="A13" s="39" t="s">
        <v>5</v>
      </c>
      <c r="B13" s="11">
        <v>2923</v>
      </c>
      <c r="C13" s="11" t="s">
        <v>70</v>
      </c>
      <c r="D13" s="11" t="s">
        <v>70</v>
      </c>
      <c r="E13" s="11" t="s">
        <v>70</v>
      </c>
      <c r="F13" s="11" t="s">
        <v>70</v>
      </c>
      <c r="G13" s="11" t="s">
        <v>70</v>
      </c>
      <c r="H13" s="11">
        <v>3683</v>
      </c>
      <c r="I13" s="11" t="s">
        <v>70</v>
      </c>
      <c r="J13" s="11" t="s">
        <v>70</v>
      </c>
      <c r="K13" s="11" t="s">
        <v>70</v>
      </c>
      <c r="L13" s="11" t="s">
        <v>70</v>
      </c>
      <c r="M13" s="11" t="s">
        <v>70</v>
      </c>
      <c r="N13" s="35">
        <f t="shared" si="3"/>
        <v>760</v>
      </c>
      <c r="O13" s="35" t="s">
        <v>70</v>
      </c>
      <c r="P13" s="35" t="s">
        <v>70</v>
      </c>
      <c r="Q13" s="35" t="s">
        <v>70</v>
      </c>
      <c r="R13" s="35" t="s">
        <v>70</v>
      </c>
      <c r="S13" s="35" t="s">
        <v>70</v>
      </c>
    </row>
    <row r="14" spans="1:19" s="94" customFormat="1" ht="14.5" customHeight="1">
      <c r="A14" s="40" t="s">
        <v>6</v>
      </c>
      <c r="B14" s="20">
        <v>92</v>
      </c>
      <c r="C14" s="20" t="s">
        <v>70</v>
      </c>
      <c r="D14" s="20" t="s">
        <v>70</v>
      </c>
      <c r="E14" s="20" t="s">
        <v>70</v>
      </c>
      <c r="F14" s="20" t="s">
        <v>70</v>
      </c>
      <c r="G14" s="20" t="s">
        <v>70</v>
      </c>
      <c r="H14" s="20">
        <v>155</v>
      </c>
      <c r="I14" s="20" t="s">
        <v>70</v>
      </c>
      <c r="J14" s="20" t="s">
        <v>70</v>
      </c>
      <c r="K14" s="20" t="s">
        <v>70</v>
      </c>
      <c r="L14" s="20" t="s">
        <v>70</v>
      </c>
      <c r="M14" s="20" t="s">
        <v>70</v>
      </c>
      <c r="N14" s="36">
        <f t="shared" si="3"/>
        <v>63</v>
      </c>
      <c r="O14" s="36" t="s">
        <v>70</v>
      </c>
      <c r="P14" s="36" t="s">
        <v>70</v>
      </c>
      <c r="Q14" s="36" t="s">
        <v>70</v>
      </c>
      <c r="R14" s="36" t="s">
        <v>70</v>
      </c>
      <c r="S14" s="36" t="s">
        <v>70</v>
      </c>
    </row>
    <row r="15" spans="1:19" s="94" customFormat="1" ht="14.5" customHeight="1">
      <c r="A15" s="39" t="s">
        <v>7</v>
      </c>
      <c r="B15" s="11">
        <v>2985</v>
      </c>
      <c r="C15" s="11" t="s">
        <v>70</v>
      </c>
      <c r="D15" s="11" t="s">
        <v>70</v>
      </c>
      <c r="E15" s="11" t="s">
        <v>70</v>
      </c>
      <c r="F15" s="11" t="s">
        <v>70</v>
      </c>
      <c r="G15" s="11" t="s">
        <v>70</v>
      </c>
      <c r="H15" s="11">
        <v>4069</v>
      </c>
      <c r="I15" s="11" t="s">
        <v>70</v>
      </c>
      <c r="J15" s="11" t="s">
        <v>70</v>
      </c>
      <c r="K15" s="11" t="s">
        <v>70</v>
      </c>
      <c r="L15" s="11" t="s">
        <v>70</v>
      </c>
      <c r="M15" s="11" t="s">
        <v>70</v>
      </c>
      <c r="N15" s="35">
        <f t="shared" si="3"/>
        <v>1084</v>
      </c>
      <c r="O15" s="35" t="s">
        <v>70</v>
      </c>
      <c r="P15" s="35" t="s">
        <v>70</v>
      </c>
      <c r="Q15" s="35" t="s">
        <v>70</v>
      </c>
      <c r="R15" s="35" t="s">
        <v>70</v>
      </c>
      <c r="S15" s="35" t="s">
        <v>70</v>
      </c>
    </row>
    <row r="16" spans="1:19" s="94" customFormat="1" ht="14.5" customHeight="1">
      <c r="A16" s="40" t="s">
        <v>8</v>
      </c>
      <c r="B16" s="20">
        <v>224</v>
      </c>
      <c r="C16" s="20" t="s">
        <v>70</v>
      </c>
      <c r="D16" s="20" t="s">
        <v>70</v>
      </c>
      <c r="E16" s="20" t="s">
        <v>70</v>
      </c>
      <c r="F16" s="20" t="s">
        <v>70</v>
      </c>
      <c r="G16" s="20" t="s">
        <v>70</v>
      </c>
      <c r="H16" s="20">
        <v>321</v>
      </c>
      <c r="I16" s="20" t="s">
        <v>70</v>
      </c>
      <c r="J16" s="20" t="s">
        <v>70</v>
      </c>
      <c r="K16" s="20" t="s">
        <v>70</v>
      </c>
      <c r="L16" s="20" t="s">
        <v>70</v>
      </c>
      <c r="M16" s="20" t="s">
        <v>70</v>
      </c>
      <c r="N16" s="36">
        <f t="shared" si="3"/>
        <v>97</v>
      </c>
      <c r="O16" s="36" t="s">
        <v>70</v>
      </c>
      <c r="P16" s="36" t="s">
        <v>70</v>
      </c>
      <c r="Q16" s="36" t="s">
        <v>70</v>
      </c>
      <c r="R16" s="36" t="s">
        <v>70</v>
      </c>
      <c r="S16" s="36" t="s">
        <v>70</v>
      </c>
    </row>
    <row r="17" spans="1:19" s="94" customFormat="1" ht="14.5" customHeight="1">
      <c r="A17" s="39" t="s">
        <v>9</v>
      </c>
      <c r="B17" s="11">
        <v>70</v>
      </c>
      <c r="C17" s="11" t="s">
        <v>70</v>
      </c>
      <c r="D17" s="11" t="s">
        <v>70</v>
      </c>
      <c r="E17" s="11" t="s">
        <v>70</v>
      </c>
      <c r="F17" s="11" t="s">
        <v>70</v>
      </c>
      <c r="G17" s="11" t="s">
        <v>70</v>
      </c>
      <c r="H17" s="11">
        <v>81</v>
      </c>
      <c r="I17" s="11" t="s">
        <v>70</v>
      </c>
      <c r="J17" s="11" t="s">
        <v>70</v>
      </c>
      <c r="K17" s="11" t="s">
        <v>70</v>
      </c>
      <c r="L17" s="11" t="s">
        <v>70</v>
      </c>
      <c r="M17" s="11" t="s">
        <v>70</v>
      </c>
      <c r="N17" s="35">
        <f t="shared" si="3"/>
        <v>11</v>
      </c>
      <c r="O17" s="35" t="s">
        <v>70</v>
      </c>
      <c r="P17" s="35" t="s">
        <v>70</v>
      </c>
      <c r="Q17" s="35" t="s">
        <v>70</v>
      </c>
      <c r="R17" s="35" t="s">
        <v>70</v>
      </c>
      <c r="S17" s="35" t="s">
        <v>70</v>
      </c>
    </row>
    <row r="18" spans="1:19" s="94" customFormat="1" ht="14.5" customHeight="1">
      <c r="A18" s="40" t="s">
        <v>10</v>
      </c>
      <c r="B18" s="20">
        <v>83</v>
      </c>
      <c r="C18" s="20" t="s">
        <v>70</v>
      </c>
      <c r="D18" s="20" t="s">
        <v>70</v>
      </c>
      <c r="E18" s="20" t="s">
        <v>70</v>
      </c>
      <c r="F18" s="20" t="s">
        <v>70</v>
      </c>
      <c r="G18" s="20" t="s">
        <v>70</v>
      </c>
      <c r="H18" s="20">
        <v>153</v>
      </c>
      <c r="I18" s="20" t="s">
        <v>70</v>
      </c>
      <c r="J18" s="20" t="s">
        <v>70</v>
      </c>
      <c r="K18" s="20" t="s">
        <v>70</v>
      </c>
      <c r="L18" s="20" t="s">
        <v>70</v>
      </c>
      <c r="M18" s="20" t="s">
        <v>70</v>
      </c>
      <c r="N18" s="36">
        <f t="shared" si="3"/>
        <v>70</v>
      </c>
      <c r="O18" s="36" t="s">
        <v>70</v>
      </c>
      <c r="P18" s="36" t="s">
        <v>70</v>
      </c>
      <c r="Q18" s="36" t="s">
        <v>70</v>
      </c>
      <c r="R18" s="36" t="s">
        <v>70</v>
      </c>
      <c r="S18" s="36" t="s">
        <v>70</v>
      </c>
    </row>
    <row r="19" spans="1:19" s="94" customFormat="1" ht="14.5" customHeight="1">
      <c r="A19" s="39" t="s">
        <v>11</v>
      </c>
      <c r="B19" s="11">
        <v>878</v>
      </c>
      <c r="C19" s="11" t="s">
        <v>70</v>
      </c>
      <c r="D19" s="11" t="s">
        <v>70</v>
      </c>
      <c r="E19" s="11" t="s">
        <v>70</v>
      </c>
      <c r="F19" s="11" t="s">
        <v>70</v>
      </c>
      <c r="G19" s="11" t="s">
        <v>70</v>
      </c>
      <c r="H19" s="11">
        <v>1312</v>
      </c>
      <c r="I19" s="11" t="s">
        <v>70</v>
      </c>
      <c r="J19" s="11" t="s">
        <v>70</v>
      </c>
      <c r="K19" s="11" t="s">
        <v>70</v>
      </c>
      <c r="L19" s="11" t="s">
        <v>70</v>
      </c>
      <c r="M19" s="11" t="s">
        <v>70</v>
      </c>
      <c r="N19" s="35">
        <f t="shared" si="3"/>
        <v>434</v>
      </c>
      <c r="O19" s="35" t="s">
        <v>70</v>
      </c>
      <c r="P19" s="35" t="s">
        <v>70</v>
      </c>
      <c r="Q19" s="35" t="s">
        <v>70</v>
      </c>
      <c r="R19" s="35" t="s">
        <v>70</v>
      </c>
      <c r="S19" s="35" t="s">
        <v>70</v>
      </c>
    </row>
    <row r="20" spans="1:19" s="94" customFormat="1" ht="14.5" customHeight="1">
      <c r="A20" s="40" t="s">
        <v>12</v>
      </c>
      <c r="B20" s="20">
        <f t="shared" ref="B20:B22" si="4">SUM(C20:G20)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f t="shared" ref="H20" si="5">SUM(I20:M20)</f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36">
        <f t="shared" si="3"/>
        <v>0</v>
      </c>
      <c r="O20" s="36">
        <f t="shared" si="2"/>
        <v>0</v>
      </c>
      <c r="P20" s="36">
        <f t="shared" si="2"/>
        <v>0</v>
      </c>
      <c r="Q20" s="36">
        <f t="shared" si="2"/>
        <v>0</v>
      </c>
      <c r="R20" s="36">
        <f t="shared" si="2"/>
        <v>0</v>
      </c>
      <c r="S20" s="36">
        <f t="shared" si="2"/>
        <v>0</v>
      </c>
    </row>
    <row r="21" spans="1:19" s="94" customFormat="1" ht="14.5" customHeight="1">
      <c r="A21" s="109" t="s">
        <v>41</v>
      </c>
      <c r="B21" s="11">
        <f>SUM(B22:B27)</f>
        <v>3867</v>
      </c>
      <c r="C21" s="11">
        <v>1217</v>
      </c>
      <c r="D21" s="11">
        <v>1008</v>
      </c>
      <c r="E21" s="11">
        <v>341</v>
      </c>
      <c r="F21" s="11">
        <v>1224</v>
      </c>
      <c r="G21" s="11">
        <v>77</v>
      </c>
      <c r="H21" s="11">
        <f>SUM(H22:H27)</f>
        <v>4636</v>
      </c>
      <c r="I21" s="11">
        <v>1387</v>
      </c>
      <c r="J21" s="11">
        <v>1439</v>
      </c>
      <c r="K21" s="11">
        <v>431</v>
      </c>
      <c r="L21" s="11">
        <v>1303</v>
      </c>
      <c r="M21" s="11">
        <v>76</v>
      </c>
      <c r="N21" s="35">
        <f t="shared" si="3"/>
        <v>769</v>
      </c>
      <c r="O21" s="35">
        <f t="shared" si="2"/>
        <v>170</v>
      </c>
      <c r="P21" s="35">
        <f t="shared" si="2"/>
        <v>431</v>
      </c>
      <c r="Q21" s="35">
        <f t="shared" si="2"/>
        <v>90</v>
      </c>
      <c r="R21" s="35">
        <f t="shared" si="2"/>
        <v>79</v>
      </c>
      <c r="S21" s="35">
        <f t="shared" si="2"/>
        <v>-1</v>
      </c>
    </row>
    <row r="22" spans="1:19" s="94" customFormat="1" ht="14.5" customHeight="1">
      <c r="A22" s="40" t="s">
        <v>13</v>
      </c>
      <c r="B22" s="20">
        <f t="shared" si="4"/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26</v>
      </c>
      <c r="I22" s="20" t="s">
        <v>70</v>
      </c>
      <c r="J22" s="20" t="s">
        <v>70</v>
      </c>
      <c r="K22" s="20" t="s">
        <v>70</v>
      </c>
      <c r="L22" s="20" t="s">
        <v>70</v>
      </c>
      <c r="M22" s="20" t="s">
        <v>70</v>
      </c>
      <c r="N22" s="36">
        <f t="shared" si="3"/>
        <v>26</v>
      </c>
      <c r="O22" s="36" t="s">
        <v>70</v>
      </c>
      <c r="P22" s="36" t="s">
        <v>70</v>
      </c>
      <c r="Q22" s="36" t="s">
        <v>70</v>
      </c>
      <c r="R22" s="36" t="s">
        <v>70</v>
      </c>
      <c r="S22" s="36" t="s">
        <v>70</v>
      </c>
    </row>
    <row r="23" spans="1:19" s="94" customFormat="1" ht="14.5" customHeight="1">
      <c r="A23" s="39" t="s">
        <v>14</v>
      </c>
      <c r="B23" s="11">
        <v>549</v>
      </c>
      <c r="C23" s="11" t="s">
        <v>70</v>
      </c>
      <c r="D23" s="11" t="s">
        <v>70</v>
      </c>
      <c r="E23" s="11" t="s">
        <v>70</v>
      </c>
      <c r="F23" s="11" t="s">
        <v>70</v>
      </c>
      <c r="G23" s="11" t="s">
        <v>70</v>
      </c>
      <c r="H23" s="11">
        <v>623</v>
      </c>
      <c r="I23" s="11" t="s">
        <v>70</v>
      </c>
      <c r="J23" s="11" t="s">
        <v>70</v>
      </c>
      <c r="K23" s="11" t="s">
        <v>70</v>
      </c>
      <c r="L23" s="11" t="s">
        <v>70</v>
      </c>
      <c r="M23" s="11" t="s">
        <v>70</v>
      </c>
      <c r="N23" s="35">
        <f t="shared" si="3"/>
        <v>74</v>
      </c>
      <c r="O23" s="35" t="s">
        <v>70</v>
      </c>
      <c r="P23" s="35" t="s">
        <v>70</v>
      </c>
      <c r="Q23" s="35" t="s">
        <v>70</v>
      </c>
      <c r="R23" s="35" t="s">
        <v>70</v>
      </c>
      <c r="S23" s="35" t="s">
        <v>70</v>
      </c>
    </row>
    <row r="24" spans="1:19" s="94" customFormat="1" ht="14.5" customHeight="1">
      <c r="A24" s="40" t="s">
        <v>15</v>
      </c>
      <c r="B24" s="20">
        <v>938</v>
      </c>
      <c r="C24" s="20" t="s">
        <v>70</v>
      </c>
      <c r="D24" s="20" t="s">
        <v>70</v>
      </c>
      <c r="E24" s="20" t="s">
        <v>70</v>
      </c>
      <c r="F24" s="20" t="s">
        <v>70</v>
      </c>
      <c r="G24" s="20" t="s">
        <v>70</v>
      </c>
      <c r="H24" s="20">
        <v>1215</v>
      </c>
      <c r="I24" s="20" t="s">
        <v>70</v>
      </c>
      <c r="J24" s="20" t="s">
        <v>70</v>
      </c>
      <c r="K24" s="20" t="s">
        <v>70</v>
      </c>
      <c r="L24" s="20" t="s">
        <v>70</v>
      </c>
      <c r="M24" s="20" t="s">
        <v>70</v>
      </c>
      <c r="N24" s="36">
        <f t="shared" si="3"/>
        <v>277</v>
      </c>
      <c r="O24" s="36" t="s">
        <v>70</v>
      </c>
      <c r="P24" s="36" t="s">
        <v>70</v>
      </c>
      <c r="Q24" s="36" t="s">
        <v>70</v>
      </c>
      <c r="R24" s="36" t="s">
        <v>70</v>
      </c>
      <c r="S24" s="36" t="s">
        <v>70</v>
      </c>
    </row>
    <row r="25" spans="1:19" s="94" customFormat="1" ht="14.5" customHeight="1">
      <c r="A25" s="39" t="s">
        <v>16</v>
      </c>
      <c r="B25" s="11">
        <v>1215</v>
      </c>
      <c r="C25" s="11" t="s">
        <v>70</v>
      </c>
      <c r="D25" s="11" t="s">
        <v>70</v>
      </c>
      <c r="E25" s="11" t="s">
        <v>70</v>
      </c>
      <c r="F25" s="11" t="s">
        <v>70</v>
      </c>
      <c r="G25" s="11" t="s">
        <v>70</v>
      </c>
      <c r="H25" s="11">
        <v>1466</v>
      </c>
      <c r="I25" s="11" t="s">
        <v>70</v>
      </c>
      <c r="J25" s="11" t="s">
        <v>70</v>
      </c>
      <c r="K25" s="11" t="s">
        <v>70</v>
      </c>
      <c r="L25" s="11" t="s">
        <v>70</v>
      </c>
      <c r="M25" s="11" t="s">
        <v>70</v>
      </c>
      <c r="N25" s="35">
        <f t="shared" si="3"/>
        <v>251</v>
      </c>
      <c r="O25" s="35" t="s">
        <v>70</v>
      </c>
      <c r="P25" s="35" t="s">
        <v>70</v>
      </c>
      <c r="Q25" s="35" t="s">
        <v>70</v>
      </c>
      <c r="R25" s="35" t="s">
        <v>70</v>
      </c>
      <c r="S25" s="35" t="s">
        <v>70</v>
      </c>
    </row>
    <row r="26" spans="1:19" s="94" customFormat="1" ht="14.5" customHeight="1">
      <c r="A26" s="40" t="s">
        <v>17</v>
      </c>
      <c r="B26" s="20">
        <v>375</v>
      </c>
      <c r="C26" s="20" t="s">
        <v>70</v>
      </c>
      <c r="D26" s="20" t="s">
        <v>70</v>
      </c>
      <c r="E26" s="20" t="s">
        <v>70</v>
      </c>
      <c r="F26" s="20" t="s">
        <v>70</v>
      </c>
      <c r="G26" s="20" t="s">
        <v>70</v>
      </c>
      <c r="H26" s="20">
        <v>429</v>
      </c>
      <c r="I26" s="20" t="s">
        <v>70</v>
      </c>
      <c r="J26" s="20" t="s">
        <v>70</v>
      </c>
      <c r="K26" s="20" t="s">
        <v>70</v>
      </c>
      <c r="L26" s="20" t="s">
        <v>70</v>
      </c>
      <c r="M26" s="20" t="s">
        <v>70</v>
      </c>
      <c r="N26" s="36">
        <f t="shared" si="3"/>
        <v>54</v>
      </c>
      <c r="O26" s="36" t="s">
        <v>70</v>
      </c>
      <c r="P26" s="36" t="s">
        <v>70</v>
      </c>
      <c r="Q26" s="36" t="s">
        <v>70</v>
      </c>
      <c r="R26" s="36" t="s">
        <v>70</v>
      </c>
      <c r="S26" s="36" t="s">
        <v>70</v>
      </c>
    </row>
    <row r="27" spans="1:19" s="94" customFormat="1" ht="14.5" customHeight="1">
      <c r="A27" s="39" t="s">
        <v>18</v>
      </c>
      <c r="B27" s="11">
        <v>790</v>
      </c>
      <c r="C27" s="11" t="s">
        <v>70</v>
      </c>
      <c r="D27" s="11" t="s">
        <v>70</v>
      </c>
      <c r="E27" s="11" t="s">
        <v>70</v>
      </c>
      <c r="F27" s="11" t="s">
        <v>70</v>
      </c>
      <c r="G27" s="11" t="s">
        <v>70</v>
      </c>
      <c r="H27" s="11">
        <v>877</v>
      </c>
      <c r="I27" s="11" t="s">
        <v>70</v>
      </c>
      <c r="J27" s="11" t="s">
        <v>70</v>
      </c>
      <c r="K27" s="11" t="s">
        <v>70</v>
      </c>
      <c r="L27" s="11" t="s">
        <v>70</v>
      </c>
      <c r="M27" s="11" t="s">
        <v>70</v>
      </c>
      <c r="N27" s="35">
        <f t="shared" si="3"/>
        <v>87</v>
      </c>
      <c r="O27" s="35" t="s">
        <v>70</v>
      </c>
      <c r="P27" s="35" t="s">
        <v>70</v>
      </c>
      <c r="Q27" s="35" t="s">
        <v>70</v>
      </c>
      <c r="R27" s="35" t="s">
        <v>70</v>
      </c>
      <c r="S27" s="35" t="s">
        <v>70</v>
      </c>
    </row>
    <row r="28" spans="1:19" s="94" customFormat="1" ht="14.5" customHeight="1">
      <c r="A28" s="29"/>
      <c r="B28" s="320" t="s">
        <v>66</v>
      </c>
      <c r="C28" s="320"/>
      <c r="D28" s="320"/>
      <c r="E28" s="320"/>
      <c r="F28" s="320"/>
      <c r="G28" s="320"/>
      <c r="H28" s="320" t="s">
        <v>66</v>
      </c>
      <c r="I28" s="320"/>
      <c r="J28" s="320"/>
      <c r="K28" s="320"/>
      <c r="L28" s="320"/>
      <c r="M28" s="320"/>
      <c r="N28" s="320" t="s">
        <v>66</v>
      </c>
      <c r="O28" s="320"/>
      <c r="P28" s="320"/>
      <c r="Q28" s="320"/>
      <c r="R28" s="320"/>
      <c r="S28" s="320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6">C9*100/$B9</f>
        <v>35.943289834058319</v>
      </c>
      <c r="D29" s="56">
        <f t="shared" si="6"/>
        <v>14.660866763331722</v>
      </c>
      <c r="E29" s="56">
        <f t="shared" si="6"/>
        <v>8.8045754792975668</v>
      </c>
      <c r="F29" s="56">
        <f t="shared" si="6"/>
        <v>35.347188657966811</v>
      </c>
      <c r="G29" s="56">
        <f t="shared" si="6"/>
        <v>5.2440792653455777</v>
      </c>
      <c r="H29" s="164">
        <f>H9*100/$H9</f>
        <v>100</v>
      </c>
      <c r="I29" s="56">
        <f t="shared" ref="I29:M29" si="7">I9*100/$H9</f>
        <v>37.274209734069245</v>
      </c>
      <c r="J29" s="56">
        <f t="shared" si="7"/>
        <v>15.767686904164576</v>
      </c>
      <c r="K29" s="56">
        <f t="shared" si="7"/>
        <v>8.4796788760662309</v>
      </c>
      <c r="L29" s="56">
        <f t="shared" si="7"/>
        <v>32.708228800802807</v>
      </c>
      <c r="M29" s="56">
        <f t="shared" si="7"/>
        <v>5.7701956848971401</v>
      </c>
      <c r="N29" s="37" t="s">
        <v>140</v>
      </c>
      <c r="O29" s="37">
        <f t="shared" ref="O29:S41" si="8">I29-C29</f>
        <v>1.330919900010926</v>
      </c>
      <c r="P29" s="37">
        <f t="shared" si="8"/>
        <v>1.1068201408328537</v>
      </c>
      <c r="Q29" s="37">
        <f t="shared" si="8"/>
        <v>-0.32489660323133585</v>
      </c>
      <c r="R29" s="37">
        <f t="shared" si="8"/>
        <v>-2.6389598571640036</v>
      </c>
      <c r="S29" s="37">
        <f t="shared" si="8"/>
        <v>0.52611641955156241</v>
      </c>
    </row>
    <row r="30" spans="1:19" s="94" customFormat="1" ht="14.5" customHeight="1">
      <c r="A30" s="18" t="s">
        <v>19</v>
      </c>
      <c r="B30" s="163">
        <f t="shared" ref="B30:G39" si="9">B10*100/$B10</f>
        <v>100</v>
      </c>
      <c r="C30" s="57">
        <f t="shared" si="9"/>
        <v>37.966537966537963</v>
      </c>
      <c r="D30" s="57">
        <f t="shared" si="9"/>
        <v>9.5004095004094999</v>
      </c>
      <c r="E30" s="57">
        <f t="shared" si="9"/>
        <v>8.7984087984087989</v>
      </c>
      <c r="F30" s="57">
        <f t="shared" si="9"/>
        <v>37.018837018837019</v>
      </c>
      <c r="G30" s="57">
        <f t="shared" si="9"/>
        <v>6.7158067158067158</v>
      </c>
      <c r="H30" s="163">
        <f t="shared" ref="H30:H39" si="10">H10*100/$H10</f>
        <v>100</v>
      </c>
      <c r="I30" s="57">
        <f t="shared" ref="I30:M30" si="11">I10*100/$H10</f>
        <v>40.290060134418113</v>
      </c>
      <c r="J30" s="57">
        <f t="shared" si="11"/>
        <v>9.5065440396179692</v>
      </c>
      <c r="K30" s="57">
        <f t="shared" si="11"/>
        <v>8.1446763353378131</v>
      </c>
      <c r="L30" s="57">
        <f t="shared" si="11"/>
        <v>34.594977007428369</v>
      </c>
      <c r="M30" s="57">
        <f t="shared" si="11"/>
        <v>7.4637424831977359</v>
      </c>
      <c r="N30" s="38" t="s">
        <v>140</v>
      </c>
      <c r="O30" s="38">
        <f t="shared" si="8"/>
        <v>2.3235221678801494</v>
      </c>
      <c r="P30" s="38">
        <f t="shared" si="8"/>
        <v>6.1345392084692918E-3</v>
      </c>
      <c r="Q30" s="38">
        <f t="shared" si="8"/>
        <v>-0.65373246307098576</v>
      </c>
      <c r="R30" s="38">
        <f t="shared" si="8"/>
        <v>-2.4238600114086495</v>
      </c>
      <c r="S30" s="38">
        <f t="shared" si="8"/>
        <v>0.74793576739102008</v>
      </c>
    </row>
    <row r="31" spans="1:19" s="94" customFormat="1" ht="14.5" customHeight="1">
      <c r="A31" s="39" t="s">
        <v>3</v>
      </c>
      <c r="B31" s="164">
        <f t="shared" si="9"/>
        <v>100</v>
      </c>
      <c r="C31" s="131" t="s">
        <v>70</v>
      </c>
      <c r="D31" s="131" t="s">
        <v>70</v>
      </c>
      <c r="E31" s="131" t="s">
        <v>70</v>
      </c>
      <c r="F31" s="131" t="s">
        <v>70</v>
      </c>
      <c r="G31" s="131" t="s">
        <v>70</v>
      </c>
      <c r="H31" s="164">
        <f t="shared" si="10"/>
        <v>100</v>
      </c>
      <c r="I31" s="56" t="s">
        <v>70</v>
      </c>
      <c r="J31" s="56" t="s">
        <v>70</v>
      </c>
      <c r="K31" s="56" t="s">
        <v>70</v>
      </c>
      <c r="L31" s="56" t="s">
        <v>70</v>
      </c>
      <c r="M31" s="56" t="s">
        <v>70</v>
      </c>
      <c r="N31" s="37" t="s">
        <v>140</v>
      </c>
      <c r="O31" s="37" t="s">
        <v>70</v>
      </c>
      <c r="P31" s="37" t="s">
        <v>70</v>
      </c>
      <c r="Q31" s="37" t="s">
        <v>70</v>
      </c>
      <c r="R31" s="37" t="s">
        <v>70</v>
      </c>
      <c r="S31" s="37" t="s">
        <v>70</v>
      </c>
    </row>
    <row r="32" spans="1:19" s="94" customFormat="1" ht="14.5" customHeight="1">
      <c r="A32" s="40" t="s">
        <v>4</v>
      </c>
      <c r="B32" s="163">
        <f t="shared" si="9"/>
        <v>100</v>
      </c>
      <c r="C32" s="20" t="s">
        <v>70</v>
      </c>
      <c r="D32" s="20" t="s">
        <v>70</v>
      </c>
      <c r="E32" s="20" t="s">
        <v>70</v>
      </c>
      <c r="F32" s="20" t="s">
        <v>70</v>
      </c>
      <c r="G32" s="20" t="s">
        <v>70</v>
      </c>
      <c r="H32" s="163">
        <f t="shared" si="10"/>
        <v>100</v>
      </c>
      <c r="I32" s="57" t="s">
        <v>70</v>
      </c>
      <c r="J32" s="57" t="s">
        <v>70</v>
      </c>
      <c r="K32" s="57" t="s">
        <v>70</v>
      </c>
      <c r="L32" s="57" t="s">
        <v>70</v>
      </c>
      <c r="M32" s="57" t="s">
        <v>70</v>
      </c>
      <c r="N32" s="38" t="s">
        <v>140</v>
      </c>
      <c r="O32" s="38" t="s">
        <v>70</v>
      </c>
      <c r="P32" s="38" t="s">
        <v>70</v>
      </c>
      <c r="Q32" s="38" t="s">
        <v>70</v>
      </c>
      <c r="R32" s="38" t="s">
        <v>70</v>
      </c>
      <c r="S32" s="38" t="s">
        <v>70</v>
      </c>
    </row>
    <row r="33" spans="1:51" s="94" customFormat="1" ht="14.5" customHeight="1">
      <c r="A33" s="39" t="s">
        <v>5</v>
      </c>
      <c r="B33" s="164">
        <f t="shared" si="9"/>
        <v>100</v>
      </c>
      <c r="C33" s="11" t="s">
        <v>70</v>
      </c>
      <c r="D33" s="11" t="s">
        <v>70</v>
      </c>
      <c r="E33" s="11" t="s">
        <v>70</v>
      </c>
      <c r="F33" s="11" t="s">
        <v>70</v>
      </c>
      <c r="G33" s="11" t="s">
        <v>70</v>
      </c>
      <c r="H33" s="164">
        <f t="shared" si="10"/>
        <v>100</v>
      </c>
      <c r="I33" s="56" t="s">
        <v>70</v>
      </c>
      <c r="J33" s="56" t="s">
        <v>70</v>
      </c>
      <c r="K33" s="56" t="s">
        <v>70</v>
      </c>
      <c r="L33" s="56" t="s">
        <v>70</v>
      </c>
      <c r="M33" s="56" t="s">
        <v>70</v>
      </c>
      <c r="N33" s="37" t="s">
        <v>140</v>
      </c>
      <c r="O33" s="37" t="s">
        <v>70</v>
      </c>
      <c r="P33" s="37" t="s">
        <v>70</v>
      </c>
      <c r="Q33" s="37" t="s">
        <v>70</v>
      </c>
      <c r="R33" s="37" t="s">
        <v>70</v>
      </c>
      <c r="S33" s="37" t="s">
        <v>70</v>
      </c>
    </row>
    <row r="34" spans="1:51" s="94" customFormat="1" ht="14.5" customHeight="1">
      <c r="A34" s="40" t="s">
        <v>6</v>
      </c>
      <c r="B34" s="163">
        <f t="shared" si="9"/>
        <v>100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163">
        <f t="shared" si="10"/>
        <v>100</v>
      </c>
      <c r="I34" s="57" t="s">
        <v>70</v>
      </c>
      <c r="J34" s="57" t="s">
        <v>70</v>
      </c>
      <c r="K34" s="57" t="s">
        <v>70</v>
      </c>
      <c r="L34" s="57" t="s">
        <v>70</v>
      </c>
      <c r="M34" s="57" t="s">
        <v>70</v>
      </c>
      <c r="N34" s="38" t="s">
        <v>140</v>
      </c>
      <c r="O34" s="38" t="s">
        <v>70</v>
      </c>
      <c r="P34" s="38" t="s">
        <v>70</v>
      </c>
      <c r="Q34" s="38" t="s">
        <v>70</v>
      </c>
      <c r="R34" s="38" t="s">
        <v>70</v>
      </c>
      <c r="S34" s="38" t="s">
        <v>70</v>
      </c>
    </row>
    <row r="35" spans="1:51" s="94" customFormat="1" ht="14.5" customHeight="1">
      <c r="A35" s="39" t="s">
        <v>7</v>
      </c>
      <c r="B35" s="164">
        <f t="shared" si="9"/>
        <v>100</v>
      </c>
      <c r="C35" s="11" t="s">
        <v>70</v>
      </c>
      <c r="D35" s="11" t="s">
        <v>70</v>
      </c>
      <c r="E35" s="11" t="s">
        <v>70</v>
      </c>
      <c r="F35" s="11" t="s">
        <v>70</v>
      </c>
      <c r="G35" s="11" t="s">
        <v>70</v>
      </c>
      <c r="H35" s="164">
        <f t="shared" si="10"/>
        <v>100</v>
      </c>
      <c r="I35" s="56" t="s">
        <v>70</v>
      </c>
      <c r="J35" s="56" t="s">
        <v>70</v>
      </c>
      <c r="K35" s="56" t="s">
        <v>70</v>
      </c>
      <c r="L35" s="56" t="s">
        <v>70</v>
      </c>
      <c r="M35" s="56" t="s">
        <v>70</v>
      </c>
      <c r="N35" s="37" t="s">
        <v>140</v>
      </c>
      <c r="O35" s="37" t="s">
        <v>70</v>
      </c>
      <c r="P35" s="37" t="s">
        <v>70</v>
      </c>
      <c r="Q35" s="37" t="s">
        <v>70</v>
      </c>
      <c r="R35" s="37" t="s">
        <v>70</v>
      </c>
      <c r="S35" s="37" t="s">
        <v>70</v>
      </c>
    </row>
    <row r="36" spans="1:51" s="94" customFormat="1" ht="14.5" customHeight="1">
      <c r="A36" s="40" t="s">
        <v>8</v>
      </c>
      <c r="B36" s="163">
        <f t="shared" si="9"/>
        <v>100</v>
      </c>
      <c r="C36" s="20" t="s">
        <v>70</v>
      </c>
      <c r="D36" s="20" t="s">
        <v>70</v>
      </c>
      <c r="E36" s="20" t="s">
        <v>70</v>
      </c>
      <c r="F36" s="20" t="s">
        <v>70</v>
      </c>
      <c r="G36" s="20" t="s">
        <v>70</v>
      </c>
      <c r="H36" s="163">
        <f t="shared" si="10"/>
        <v>100</v>
      </c>
      <c r="I36" s="57" t="s">
        <v>70</v>
      </c>
      <c r="J36" s="57" t="s">
        <v>70</v>
      </c>
      <c r="K36" s="57" t="s">
        <v>70</v>
      </c>
      <c r="L36" s="57" t="s">
        <v>70</v>
      </c>
      <c r="M36" s="57" t="s">
        <v>70</v>
      </c>
      <c r="N36" s="38" t="s">
        <v>140</v>
      </c>
      <c r="O36" s="38" t="s">
        <v>70</v>
      </c>
      <c r="P36" s="38" t="s">
        <v>70</v>
      </c>
      <c r="Q36" s="38" t="s">
        <v>70</v>
      </c>
      <c r="R36" s="38" t="s">
        <v>70</v>
      </c>
      <c r="S36" s="38" t="s">
        <v>70</v>
      </c>
    </row>
    <row r="37" spans="1:51" s="94" customFormat="1" ht="14.5" customHeight="1">
      <c r="A37" s="39" t="s">
        <v>9</v>
      </c>
      <c r="B37" s="164">
        <f t="shared" si="9"/>
        <v>100</v>
      </c>
      <c r="C37" s="11" t="s">
        <v>70</v>
      </c>
      <c r="D37" s="11" t="s">
        <v>70</v>
      </c>
      <c r="E37" s="11" t="s">
        <v>70</v>
      </c>
      <c r="F37" s="11" t="s">
        <v>70</v>
      </c>
      <c r="G37" s="11" t="s">
        <v>70</v>
      </c>
      <c r="H37" s="164">
        <f t="shared" si="10"/>
        <v>100</v>
      </c>
      <c r="I37" s="56" t="s">
        <v>70</v>
      </c>
      <c r="J37" s="56" t="s">
        <v>70</v>
      </c>
      <c r="K37" s="56" t="s">
        <v>70</v>
      </c>
      <c r="L37" s="56" t="s">
        <v>70</v>
      </c>
      <c r="M37" s="56" t="s">
        <v>70</v>
      </c>
      <c r="N37" s="37" t="s">
        <v>140</v>
      </c>
      <c r="O37" s="37" t="s">
        <v>70</v>
      </c>
      <c r="P37" s="37" t="s">
        <v>70</v>
      </c>
      <c r="Q37" s="37" t="s">
        <v>70</v>
      </c>
      <c r="R37" s="37" t="s">
        <v>70</v>
      </c>
      <c r="S37" s="37" t="s">
        <v>70</v>
      </c>
    </row>
    <row r="38" spans="1:51" s="94" customFormat="1" ht="14.5" customHeight="1">
      <c r="A38" s="40" t="s">
        <v>10</v>
      </c>
      <c r="B38" s="163">
        <f t="shared" si="9"/>
        <v>100</v>
      </c>
      <c r="C38" s="20" t="s">
        <v>70</v>
      </c>
      <c r="D38" s="20" t="s">
        <v>70</v>
      </c>
      <c r="E38" s="20" t="s">
        <v>70</v>
      </c>
      <c r="F38" s="20" t="s">
        <v>70</v>
      </c>
      <c r="G38" s="20" t="s">
        <v>70</v>
      </c>
      <c r="H38" s="163">
        <f t="shared" si="10"/>
        <v>100</v>
      </c>
      <c r="I38" s="57" t="s">
        <v>70</v>
      </c>
      <c r="J38" s="57" t="s">
        <v>70</v>
      </c>
      <c r="K38" s="57" t="s">
        <v>70</v>
      </c>
      <c r="L38" s="57" t="s">
        <v>70</v>
      </c>
      <c r="M38" s="57" t="s">
        <v>70</v>
      </c>
      <c r="N38" s="38" t="s">
        <v>140</v>
      </c>
      <c r="O38" s="38" t="s">
        <v>70</v>
      </c>
      <c r="P38" s="38" t="s">
        <v>70</v>
      </c>
      <c r="Q38" s="38" t="s">
        <v>70</v>
      </c>
      <c r="R38" s="38" t="s">
        <v>70</v>
      </c>
      <c r="S38" s="38" t="s">
        <v>70</v>
      </c>
    </row>
    <row r="39" spans="1:51" s="94" customFormat="1" ht="14.5" customHeight="1">
      <c r="A39" s="39" t="s">
        <v>11</v>
      </c>
      <c r="B39" s="164">
        <f t="shared" si="9"/>
        <v>100</v>
      </c>
      <c r="C39" s="11" t="s">
        <v>70</v>
      </c>
      <c r="D39" s="11" t="s">
        <v>70</v>
      </c>
      <c r="E39" s="11" t="s">
        <v>70</v>
      </c>
      <c r="F39" s="11" t="s">
        <v>70</v>
      </c>
      <c r="G39" s="11" t="s">
        <v>70</v>
      </c>
      <c r="H39" s="164">
        <f t="shared" si="10"/>
        <v>100</v>
      </c>
      <c r="I39" s="56" t="s">
        <v>70</v>
      </c>
      <c r="J39" s="56" t="s">
        <v>70</v>
      </c>
      <c r="K39" s="56" t="s">
        <v>70</v>
      </c>
      <c r="L39" s="56" t="s">
        <v>70</v>
      </c>
      <c r="M39" s="56" t="s">
        <v>70</v>
      </c>
      <c r="N39" s="37" t="s">
        <v>140</v>
      </c>
      <c r="O39" s="37" t="s">
        <v>70</v>
      </c>
      <c r="P39" s="37" t="s">
        <v>70</v>
      </c>
      <c r="Q39" s="37" t="s">
        <v>70</v>
      </c>
      <c r="R39" s="37" t="s">
        <v>70</v>
      </c>
      <c r="S39" s="37" t="s">
        <v>70</v>
      </c>
    </row>
    <row r="40" spans="1:51" s="94" customFormat="1" ht="14.5" customHeight="1">
      <c r="A40" s="40" t="s">
        <v>12</v>
      </c>
      <c r="B40" s="38" t="s">
        <v>140</v>
      </c>
      <c r="C40" s="38" t="s">
        <v>140</v>
      </c>
      <c r="D40" s="38" t="s">
        <v>140</v>
      </c>
      <c r="E40" s="38" t="s">
        <v>140</v>
      </c>
      <c r="F40" s="38" t="s">
        <v>140</v>
      </c>
      <c r="G40" s="38" t="s">
        <v>140</v>
      </c>
      <c r="H40" s="38" t="s">
        <v>140</v>
      </c>
      <c r="I40" s="38" t="s">
        <v>140</v>
      </c>
      <c r="J40" s="38" t="s">
        <v>140</v>
      </c>
      <c r="K40" s="38" t="s">
        <v>140</v>
      </c>
      <c r="L40" s="38" t="s">
        <v>140</v>
      </c>
      <c r="M40" s="38" t="s">
        <v>140</v>
      </c>
      <c r="N40" s="38" t="s">
        <v>140</v>
      </c>
      <c r="O40" s="38" t="s">
        <v>140</v>
      </c>
      <c r="P40" s="38" t="s">
        <v>140</v>
      </c>
      <c r="Q40" s="38" t="s">
        <v>140</v>
      </c>
      <c r="R40" s="38" t="s">
        <v>140</v>
      </c>
      <c r="S40" s="38" t="s">
        <v>140</v>
      </c>
    </row>
    <row r="41" spans="1:51" s="94" customFormat="1" ht="14.5" customHeight="1">
      <c r="A41" s="109" t="s">
        <v>41</v>
      </c>
      <c r="B41" s="164">
        <f t="shared" ref="B41:G41" si="12">B21*100/$B21</f>
        <v>100</v>
      </c>
      <c r="C41" s="56">
        <f t="shared" si="12"/>
        <v>31.471424877165763</v>
      </c>
      <c r="D41" s="56">
        <f t="shared" si="12"/>
        <v>26.066718386346004</v>
      </c>
      <c r="E41" s="56">
        <f t="shared" si="12"/>
        <v>8.8182053271269716</v>
      </c>
      <c r="F41" s="56">
        <f t="shared" si="12"/>
        <v>31.652443754848719</v>
      </c>
      <c r="G41" s="56">
        <f t="shared" si="12"/>
        <v>1.9912076545125421</v>
      </c>
      <c r="H41" s="164">
        <f t="shared" ref="H41:M41" si="13">H21*100/$H21</f>
        <v>100</v>
      </c>
      <c r="I41" s="56">
        <f t="shared" si="13"/>
        <v>29.918032786885245</v>
      </c>
      <c r="J41" s="56">
        <f t="shared" si="13"/>
        <v>31.039689387402934</v>
      </c>
      <c r="K41" s="56">
        <f t="shared" si="13"/>
        <v>9.2968075927523728</v>
      </c>
      <c r="L41" s="56">
        <f t="shared" si="13"/>
        <v>28.106125970664365</v>
      </c>
      <c r="M41" s="56">
        <f t="shared" si="13"/>
        <v>1.639344262295082</v>
      </c>
      <c r="N41" s="37" t="s">
        <v>140</v>
      </c>
      <c r="O41" s="37">
        <f t="shared" si="8"/>
        <v>-1.5533920902805178</v>
      </c>
      <c r="P41" s="37">
        <f t="shared" si="8"/>
        <v>4.9729710010569299</v>
      </c>
      <c r="Q41" s="37">
        <f t="shared" si="8"/>
        <v>0.4786022656254012</v>
      </c>
      <c r="R41" s="37">
        <f t="shared" si="8"/>
        <v>-3.5463177841843532</v>
      </c>
      <c r="S41" s="37">
        <f t="shared" si="8"/>
        <v>-0.3518633922174601</v>
      </c>
    </row>
    <row r="42" spans="1:51" s="94" customFormat="1" ht="14.5" customHeight="1">
      <c r="A42" s="40" t="s">
        <v>13</v>
      </c>
      <c r="B42" s="38" t="s">
        <v>140</v>
      </c>
      <c r="C42" s="38" t="s">
        <v>140</v>
      </c>
      <c r="D42" s="38" t="s">
        <v>140</v>
      </c>
      <c r="E42" s="38" t="s">
        <v>140</v>
      </c>
      <c r="F42" s="38" t="s">
        <v>140</v>
      </c>
      <c r="G42" s="38" t="s">
        <v>140</v>
      </c>
      <c r="H42" s="163">
        <f t="shared" ref="H42:H47" si="14">H22*100/$H22</f>
        <v>100</v>
      </c>
      <c r="I42" s="57" t="s">
        <v>70</v>
      </c>
      <c r="J42" s="57" t="s">
        <v>70</v>
      </c>
      <c r="K42" s="57" t="s">
        <v>70</v>
      </c>
      <c r="L42" s="57" t="s">
        <v>70</v>
      </c>
      <c r="M42" s="57" t="s">
        <v>70</v>
      </c>
      <c r="N42" s="38" t="s">
        <v>140</v>
      </c>
      <c r="O42" s="38" t="s">
        <v>70</v>
      </c>
      <c r="P42" s="38" t="s">
        <v>70</v>
      </c>
      <c r="Q42" s="38" t="s">
        <v>70</v>
      </c>
      <c r="R42" s="38" t="s">
        <v>70</v>
      </c>
      <c r="S42" s="38" t="s">
        <v>70</v>
      </c>
    </row>
    <row r="43" spans="1:51" s="94" customFormat="1" ht="14.5" customHeight="1">
      <c r="A43" s="39" t="s">
        <v>14</v>
      </c>
      <c r="B43" s="164">
        <f t="shared" ref="B43:B47" si="15">B23*100/$B23</f>
        <v>100</v>
      </c>
      <c r="C43" s="11" t="s">
        <v>70</v>
      </c>
      <c r="D43" s="11" t="s">
        <v>70</v>
      </c>
      <c r="E43" s="11" t="s">
        <v>70</v>
      </c>
      <c r="F43" s="11" t="s">
        <v>70</v>
      </c>
      <c r="G43" s="11" t="s">
        <v>70</v>
      </c>
      <c r="H43" s="164">
        <f t="shared" si="14"/>
        <v>100</v>
      </c>
      <c r="I43" s="56" t="s">
        <v>70</v>
      </c>
      <c r="J43" s="56" t="s">
        <v>70</v>
      </c>
      <c r="K43" s="56" t="s">
        <v>70</v>
      </c>
      <c r="L43" s="56" t="s">
        <v>70</v>
      </c>
      <c r="M43" s="56" t="s">
        <v>70</v>
      </c>
      <c r="N43" s="37" t="s">
        <v>140</v>
      </c>
      <c r="O43" s="37" t="s">
        <v>70</v>
      </c>
      <c r="P43" s="37" t="s">
        <v>70</v>
      </c>
      <c r="Q43" s="37" t="s">
        <v>70</v>
      </c>
      <c r="R43" s="37" t="s">
        <v>70</v>
      </c>
      <c r="S43" s="37" t="s">
        <v>70</v>
      </c>
    </row>
    <row r="44" spans="1:51" s="94" customFormat="1" ht="14.5" customHeight="1">
      <c r="A44" s="40" t="s">
        <v>15</v>
      </c>
      <c r="B44" s="163">
        <f t="shared" si="15"/>
        <v>100</v>
      </c>
      <c r="C44" s="20" t="s">
        <v>70</v>
      </c>
      <c r="D44" s="20" t="s">
        <v>70</v>
      </c>
      <c r="E44" s="20" t="s">
        <v>70</v>
      </c>
      <c r="F44" s="20" t="s">
        <v>70</v>
      </c>
      <c r="G44" s="20" t="s">
        <v>70</v>
      </c>
      <c r="H44" s="163">
        <f t="shared" si="14"/>
        <v>100</v>
      </c>
      <c r="I44" s="57" t="s">
        <v>70</v>
      </c>
      <c r="J44" s="57" t="s">
        <v>70</v>
      </c>
      <c r="K44" s="57" t="s">
        <v>70</v>
      </c>
      <c r="L44" s="57" t="s">
        <v>70</v>
      </c>
      <c r="M44" s="57" t="s">
        <v>70</v>
      </c>
      <c r="N44" s="38" t="s">
        <v>140</v>
      </c>
      <c r="O44" s="38" t="s">
        <v>70</v>
      </c>
      <c r="P44" s="38" t="s">
        <v>70</v>
      </c>
      <c r="Q44" s="38" t="s">
        <v>70</v>
      </c>
      <c r="R44" s="38" t="s">
        <v>70</v>
      </c>
      <c r="S44" s="38" t="s">
        <v>70</v>
      </c>
    </row>
    <row r="45" spans="1:51" s="94" customFormat="1" ht="14.5" customHeight="1">
      <c r="A45" s="39" t="s">
        <v>16</v>
      </c>
      <c r="B45" s="164">
        <f t="shared" si="15"/>
        <v>100</v>
      </c>
      <c r="C45" s="11" t="s">
        <v>70</v>
      </c>
      <c r="D45" s="11" t="s">
        <v>70</v>
      </c>
      <c r="E45" s="11" t="s">
        <v>70</v>
      </c>
      <c r="F45" s="11" t="s">
        <v>70</v>
      </c>
      <c r="G45" s="11" t="s">
        <v>70</v>
      </c>
      <c r="H45" s="164">
        <f t="shared" si="14"/>
        <v>100</v>
      </c>
      <c r="I45" s="56" t="s">
        <v>70</v>
      </c>
      <c r="J45" s="56" t="s">
        <v>70</v>
      </c>
      <c r="K45" s="56" t="s">
        <v>70</v>
      </c>
      <c r="L45" s="56" t="s">
        <v>70</v>
      </c>
      <c r="M45" s="56" t="s">
        <v>70</v>
      </c>
      <c r="N45" s="37" t="s">
        <v>140</v>
      </c>
      <c r="O45" s="37" t="s">
        <v>70</v>
      </c>
      <c r="P45" s="37" t="s">
        <v>70</v>
      </c>
      <c r="Q45" s="37" t="s">
        <v>70</v>
      </c>
      <c r="R45" s="37" t="s">
        <v>70</v>
      </c>
      <c r="S45" s="37" t="s">
        <v>70</v>
      </c>
    </row>
    <row r="46" spans="1:51" s="94" customFormat="1" ht="14.5" customHeight="1">
      <c r="A46" s="40" t="s">
        <v>17</v>
      </c>
      <c r="B46" s="163">
        <f t="shared" si="15"/>
        <v>100</v>
      </c>
      <c r="C46" s="20" t="s">
        <v>70</v>
      </c>
      <c r="D46" s="20" t="s">
        <v>70</v>
      </c>
      <c r="E46" s="20" t="s">
        <v>70</v>
      </c>
      <c r="F46" s="20" t="s">
        <v>70</v>
      </c>
      <c r="G46" s="20" t="s">
        <v>70</v>
      </c>
      <c r="H46" s="163">
        <f t="shared" si="14"/>
        <v>100</v>
      </c>
      <c r="I46" s="57" t="s">
        <v>70</v>
      </c>
      <c r="J46" s="57" t="s">
        <v>70</v>
      </c>
      <c r="K46" s="57" t="s">
        <v>70</v>
      </c>
      <c r="L46" s="57" t="s">
        <v>70</v>
      </c>
      <c r="M46" s="57" t="s">
        <v>70</v>
      </c>
      <c r="N46" s="38" t="s">
        <v>140</v>
      </c>
      <c r="O46" s="38" t="s">
        <v>70</v>
      </c>
      <c r="P46" s="38" t="s">
        <v>70</v>
      </c>
      <c r="Q46" s="38" t="s">
        <v>70</v>
      </c>
      <c r="R46" s="38" t="s">
        <v>70</v>
      </c>
      <c r="S46" s="38" t="s">
        <v>70</v>
      </c>
    </row>
    <row r="47" spans="1:51" s="94" customFormat="1" ht="14.5" customHeight="1" thickBot="1">
      <c r="A47" s="39" t="s">
        <v>18</v>
      </c>
      <c r="B47" s="164">
        <f t="shared" si="15"/>
        <v>100</v>
      </c>
      <c r="C47" s="11" t="s">
        <v>70</v>
      </c>
      <c r="D47" s="11" t="s">
        <v>70</v>
      </c>
      <c r="E47" s="11" t="s">
        <v>70</v>
      </c>
      <c r="F47" s="11" t="s">
        <v>70</v>
      </c>
      <c r="G47" s="11" t="s">
        <v>70</v>
      </c>
      <c r="H47" s="164">
        <f t="shared" si="14"/>
        <v>100</v>
      </c>
      <c r="I47" s="56" t="s">
        <v>70</v>
      </c>
      <c r="J47" s="56" t="s">
        <v>70</v>
      </c>
      <c r="K47" s="56" t="s">
        <v>70</v>
      </c>
      <c r="L47" s="56" t="s">
        <v>70</v>
      </c>
      <c r="M47" s="56" t="s">
        <v>70</v>
      </c>
      <c r="N47" s="37" t="s">
        <v>140</v>
      </c>
      <c r="O47" s="37" t="s">
        <v>70</v>
      </c>
      <c r="P47" s="37" t="s">
        <v>70</v>
      </c>
      <c r="Q47" s="37" t="s">
        <v>70</v>
      </c>
      <c r="R47" s="37" t="s">
        <v>70</v>
      </c>
      <c r="S47" s="37" t="s">
        <v>70</v>
      </c>
    </row>
    <row r="48" spans="1:51" s="94" customFormat="1" ht="17.149999999999999" customHeight="1">
      <c r="A48" s="302" t="s">
        <v>190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44" t="s">
        <v>144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N28:S28"/>
    <mergeCell ref="A5:A7"/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J15" sqref="J15"/>
    </sheetView>
  </sheetViews>
  <sheetFormatPr baseColWidth="10" defaultColWidth="10.81640625" defaultRowHeight="14.5" customHeight="1"/>
  <cols>
    <col min="1" max="1" width="34.54296875" style="7" customWidth="1"/>
    <col min="2" max="2" width="10.81640625" style="108"/>
    <col min="3" max="4" width="10.81640625" style="7"/>
    <col min="5" max="6" width="10.81640625" style="108"/>
    <col min="7" max="16384" width="10.81640625" style="7"/>
  </cols>
  <sheetData>
    <row r="1" spans="1:8" s="5" customFormat="1" ht="20.149999999999999" customHeight="1">
      <c r="A1" s="4" t="s">
        <v>0</v>
      </c>
      <c r="B1" s="102"/>
      <c r="E1" s="102"/>
      <c r="F1" s="102"/>
    </row>
    <row r="2" spans="1:8" ht="14.5" customHeight="1">
      <c r="A2" s="6"/>
    </row>
    <row r="3" spans="1:8" ht="14.5" customHeight="1">
      <c r="A3" s="22" t="s">
        <v>222</v>
      </c>
    </row>
    <row r="4" spans="1:8" s="9" customFormat="1" ht="14.5" customHeight="1" thickBot="1">
      <c r="B4" s="94"/>
      <c r="E4" s="94"/>
      <c r="F4" s="94"/>
    </row>
    <row r="5" spans="1:8" s="225" customFormat="1" ht="20" customHeight="1" thickBot="1">
      <c r="A5" s="289" t="s">
        <v>25</v>
      </c>
      <c r="B5" s="289" t="s">
        <v>20</v>
      </c>
      <c r="C5" s="292" t="s">
        <v>50</v>
      </c>
      <c r="D5" s="293"/>
      <c r="E5" s="293"/>
      <c r="F5" s="293"/>
      <c r="H5" s="226"/>
    </row>
    <row r="6" spans="1:8" s="225" customFormat="1" ht="20" customHeight="1">
      <c r="A6" s="290"/>
      <c r="B6" s="290"/>
      <c r="C6" s="289" t="s">
        <v>64</v>
      </c>
      <c r="D6" s="289"/>
      <c r="E6" s="323" t="s">
        <v>63</v>
      </c>
      <c r="F6" s="324"/>
      <c r="H6" s="226"/>
    </row>
    <row r="7" spans="1:8" s="34" customFormat="1" ht="14.5" customHeight="1">
      <c r="A7" s="192"/>
      <c r="B7" s="325" t="s">
        <v>1</v>
      </c>
      <c r="C7" s="325"/>
      <c r="D7" s="193" t="s">
        <v>26</v>
      </c>
      <c r="E7" s="193"/>
      <c r="F7" s="193" t="s">
        <v>26</v>
      </c>
      <c r="H7" s="1"/>
    </row>
    <row r="8" spans="1:8" s="9" customFormat="1" ht="14.5" customHeight="1">
      <c r="A8" s="194"/>
      <c r="B8" s="322" t="s">
        <v>20</v>
      </c>
      <c r="C8" s="322"/>
      <c r="D8" s="322"/>
      <c r="E8" s="322"/>
      <c r="F8" s="322"/>
      <c r="H8"/>
    </row>
    <row r="9" spans="1:8" s="9" customFormat="1" ht="14.5" customHeight="1" thickBot="1">
      <c r="A9" s="191" t="s">
        <v>20</v>
      </c>
      <c r="B9" s="189">
        <f>SUM(B10:B14)</f>
        <v>513008</v>
      </c>
      <c r="C9" s="189">
        <f>SUM(C10:C14)</f>
        <v>80529</v>
      </c>
      <c r="D9" s="190">
        <f t="shared" ref="D9:D14" si="0">C9*100/$B9</f>
        <v>15.697416024701369</v>
      </c>
      <c r="E9" s="189">
        <f>SUM(E10:E14)</f>
        <v>432479</v>
      </c>
      <c r="F9" s="190">
        <f>E9*100/$B9</f>
        <v>84.302583975298631</v>
      </c>
    </row>
    <row r="10" spans="1:8" s="9" customFormat="1" ht="14.5" customHeight="1" thickBot="1">
      <c r="A10" s="31" t="s">
        <v>43</v>
      </c>
      <c r="B10" s="26">
        <f>E10+C10</f>
        <v>29786</v>
      </c>
      <c r="C10" s="26">
        <v>700</v>
      </c>
      <c r="D10" s="52">
        <f t="shared" si="0"/>
        <v>2.3500973611763918</v>
      </c>
      <c r="E10" s="26">
        <v>29086</v>
      </c>
      <c r="F10" s="52">
        <f>E10*100/$B10</f>
        <v>97.649902638823605</v>
      </c>
    </row>
    <row r="11" spans="1:8" s="9" customFormat="1" ht="14.5" customHeight="1" thickBot="1">
      <c r="A11" s="30" t="s">
        <v>27</v>
      </c>
      <c r="B11" s="27">
        <f>E11+C11</f>
        <v>215316</v>
      </c>
      <c r="C11" s="27">
        <v>19467</v>
      </c>
      <c r="D11" s="51">
        <f t="shared" si="0"/>
        <v>9.041130245778298</v>
      </c>
      <c r="E11" s="27">
        <v>195849</v>
      </c>
      <c r="F11" s="51">
        <f t="shared" ref="F11:F14" si="1">E11*100/$B11</f>
        <v>90.958869754221709</v>
      </c>
    </row>
    <row r="12" spans="1:8" s="9" customFormat="1" ht="14.5" customHeight="1" thickBot="1">
      <c r="A12" s="31" t="s">
        <v>28</v>
      </c>
      <c r="B12" s="26">
        <f>E12+C12</f>
        <v>189855</v>
      </c>
      <c r="C12" s="26">
        <v>41255</v>
      </c>
      <c r="D12" s="52">
        <f t="shared" si="0"/>
        <v>21.729741118221799</v>
      </c>
      <c r="E12" s="26">
        <v>148600</v>
      </c>
      <c r="F12" s="52">
        <f t="shared" si="1"/>
        <v>78.270258881778204</v>
      </c>
    </row>
    <row r="13" spans="1:8" s="9" customFormat="1" ht="14.5" customHeight="1" thickBot="1">
      <c r="A13" s="30" t="s">
        <v>46</v>
      </c>
      <c r="B13" s="27">
        <f>E13+C13</f>
        <v>19381</v>
      </c>
      <c r="C13" s="27">
        <v>6163</v>
      </c>
      <c r="D13" s="51">
        <f t="shared" si="0"/>
        <v>31.799184768587793</v>
      </c>
      <c r="E13" s="27">
        <v>13218</v>
      </c>
      <c r="F13" s="51">
        <f t="shared" si="1"/>
        <v>68.200815231412207</v>
      </c>
    </row>
    <row r="14" spans="1:8" s="9" customFormat="1" ht="14.5" customHeight="1" thickBot="1">
      <c r="A14" s="31" t="s">
        <v>29</v>
      </c>
      <c r="B14" s="26">
        <f>E14+C14</f>
        <v>58670</v>
      </c>
      <c r="C14" s="26">
        <v>12944</v>
      </c>
      <c r="D14" s="52">
        <f t="shared" si="0"/>
        <v>22.062382819158003</v>
      </c>
      <c r="E14" s="26">
        <v>45726</v>
      </c>
      <c r="F14" s="52">
        <f t="shared" si="1"/>
        <v>77.937617180841997</v>
      </c>
    </row>
    <row r="15" spans="1:8" s="9" customFormat="1" ht="14.5" customHeight="1" thickBot="1">
      <c r="A15" s="24"/>
      <c r="B15" s="299" t="s">
        <v>21</v>
      </c>
      <c r="C15" s="299"/>
      <c r="D15" s="299"/>
      <c r="E15" s="299"/>
      <c r="F15" s="299"/>
    </row>
    <row r="16" spans="1:8" s="9" customFormat="1" ht="14.5" customHeight="1" thickBot="1">
      <c r="A16" s="25" t="s">
        <v>20</v>
      </c>
      <c r="B16" s="27">
        <f>SUM(B17:B21)</f>
        <v>176305</v>
      </c>
      <c r="C16" s="27">
        <f>SUM(C17:C21)</f>
        <v>23442</v>
      </c>
      <c r="D16" s="51">
        <f t="shared" ref="D16:D21" si="2">C16*100/$B16</f>
        <v>13.296276339298375</v>
      </c>
      <c r="E16" s="27">
        <f>SUM(E17:E21)</f>
        <v>152863</v>
      </c>
      <c r="F16" s="51">
        <f>E16*100/$B16</f>
        <v>86.703723660701627</v>
      </c>
    </row>
    <row r="17" spans="1:6" s="9" customFormat="1" ht="14.5" customHeight="1" thickBot="1">
      <c r="A17" s="31" t="s">
        <v>43</v>
      </c>
      <c r="B17" s="26">
        <f>E17+C17</f>
        <v>9807</v>
      </c>
      <c r="C17" s="26">
        <v>143</v>
      </c>
      <c r="D17" s="52">
        <f t="shared" si="2"/>
        <v>1.4581421433669828</v>
      </c>
      <c r="E17" s="26">
        <v>9664</v>
      </c>
      <c r="F17" s="52">
        <f t="shared" ref="F17" si="3">E17*100/$B17</f>
        <v>98.541857856633015</v>
      </c>
    </row>
    <row r="18" spans="1:6" s="9" customFormat="1" ht="14.5" customHeight="1" thickBot="1">
      <c r="A18" s="30" t="s">
        <v>27</v>
      </c>
      <c r="B18" s="27">
        <f>E18+C18</f>
        <v>78197</v>
      </c>
      <c r="C18" s="27">
        <v>5951</v>
      </c>
      <c r="D18" s="51">
        <f t="shared" si="2"/>
        <v>7.6102663785055693</v>
      </c>
      <c r="E18" s="27">
        <v>72246</v>
      </c>
      <c r="F18" s="51">
        <f t="shared" ref="F18" si="4">E18*100/$B18</f>
        <v>92.389733621494429</v>
      </c>
    </row>
    <row r="19" spans="1:6" s="9" customFormat="1" ht="14.5" customHeight="1" thickBot="1">
      <c r="A19" s="31" t="s">
        <v>28</v>
      </c>
      <c r="B19" s="26">
        <f>E19+C19</f>
        <v>61308</v>
      </c>
      <c r="C19" s="26">
        <v>11837</v>
      </c>
      <c r="D19" s="52">
        <f t="shared" si="2"/>
        <v>19.307431330332093</v>
      </c>
      <c r="E19" s="26">
        <v>49471</v>
      </c>
      <c r="F19" s="52">
        <f t="shared" ref="F19" si="5">E19*100/$B19</f>
        <v>80.692568669667907</v>
      </c>
    </row>
    <row r="20" spans="1:6" s="9" customFormat="1" ht="14.5" customHeight="1" thickBot="1">
      <c r="A20" s="30" t="s">
        <v>46</v>
      </c>
      <c r="B20" s="27">
        <f>E20+C20</f>
        <v>5327</v>
      </c>
      <c r="C20" s="27">
        <v>1637</v>
      </c>
      <c r="D20" s="51">
        <f t="shared" si="2"/>
        <v>30.73024216256805</v>
      </c>
      <c r="E20" s="27">
        <v>3690</v>
      </c>
      <c r="F20" s="51">
        <f t="shared" ref="F20" si="6">E20*100/$B20</f>
        <v>69.269757837431953</v>
      </c>
    </row>
    <row r="21" spans="1:6" s="9" customFormat="1" ht="14.5" customHeight="1" thickBot="1">
      <c r="A21" s="31" t="s">
        <v>29</v>
      </c>
      <c r="B21" s="26">
        <f>E21+C21</f>
        <v>21666</v>
      </c>
      <c r="C21" s="26">
        <v>3874</v>
      </c>
      <c r="D21" s="52">
        <f t="shared" si="2"/>
        <v>17.880550170774484</v>
      </c>
      <c r="E21" s="26">
        <v>17792</v>
      </c>
      <c r="F21" s="52">
        <f t="shared" ref="F21" si="7">E21*100/$B21</f>
        <v>82.119449829225516</v>
      </c>
    </row>
    <row r="22" spans="1:6" s="9" customFormat="1" ht="14.5" customHeight="1" thickBot="1">
      <c r="A22" s="24"/>
      <c r="B22" s="299" t="s">
        <v>53</v>
      </c>
      <c r="C22" s="299"/>
      <c r="D22" s="299"/>
      <c r="E22" s="299"/>
      <c r="F22" s="299"/>
    </row>
    <row r="23" spans="1:6" s="9" customFormat="1" ht="14.5" customHeight="1" thickBot="1">
      <c r="A23" s="25" t="s">
        <v>20</v>
      </c>
      <c r="B23" s="27">
        <f>SUM(B24:B28)</f>
        <v>81153</v>
      </c>
      <c r="C23" s="27">
        <f>SUM(C24:C28)</f>
        <v>13511</v>
      </c>
      <c r="D23" s="51">
        <f t="shared" ref="D23:D28" si="8">C23*100/$B23</f>
        <v>16.648799181792416</v>
      </c>
      <c r="E23" s="27">
        <f>SUM(E24:E28)</f>
        <v>67642</v>
      </c>
      <c r="F23" s="51">
        <f>E23*100/$B23</f>
        <v>83.351200818207587</v>
      </c>
    </row>
    <row r="24" spans="1:6" s="9" customFormat="1" ht="14.5" customHeight="1" thickBot="1">
      <c r="A24" s="31" t="s">
        <v>43</v>
      </c>
      <c r="B24" s="26">
        <f>E24+C24</f>
        <v>5000</v>
      </c>
      <c r="C24" s="26">
        <v>115</v>
      </c>
      <c r="D24" s="52">
        <f t="shared" si="8"/>
        <v>2.2999999999999998</v>
      </c>
      <c r="E24" s="26">
        <v>4885</v>
      </c>
      <c r="F24" s="52">
        <f t="shared" ref="F24" si="9">E24*100/$B24</f>
        <v>97.7</v>
      </c>
    </row>
    <row r="25" spans="1:6" s="9" customFormat="1" ht="14.5" customHeight="1" thickBot="1">
      <c r="A25" s="30" t="s">
        <v>27</v>
      </c>
      <c r="B25" s="27">
        <f>E25+C25</f>
        <v>33149</v>
      </c>
      <c r="C25" s="27">
        <v>2947</v>
      </c>
      <c r="D25" s="51">
        <f t="shared" si="8"/>
        <v>8.8901625991734292</v>
      </c>
      <c r="E25" s="27">
        <v>30202</v>
      </c>
      <c r="F25" s="51">
        <f t="shared" ref="F25" si="10">E25*100/$B25</f>
        <v>91.109837400826578</v>
      </c>
    </row>
    <row r="26" spans="1:6" s="9" customFormat="1" ht="14.5" customHeight="1" thickBot="1">
      <c r="A26" s="31" t="s">
        <v>28</v>
      </c>
      <c r="B26" s="26">
        <f>E26+C26</f>
        <v>31420</v>
      </c>
      <c r="C26" s="26">
        <v>6839</v>
      </c>
      <c r="D26" s="52">
        <f t="shared" si="8"/>
        <v>21.766390833863781</v>
      </c>
      <c r="E26" s="26">
        <v>24581</v>
      </c>
      <c r="F26" s="52">
        <f t="shared" ref="F26" si="11">E26*100/$B26</f>
        <v>78.233609166136219</v>
      </c>
    </row>
    <row r="27" spans="1:6" s="9" customFormat="1" ht="14.5" customHeight="1" thickBot="1">
      <c r="A27" s="30" t="s">
        <v>46</v>
      </c>
      <c r="B27" s="27">
        <f>E27+C27</f>
        <v>3340</v>
      </c>
      <c r="C27" s="27">
        <v>1431</v>
      </c>
      <c r="D27" s="51">
        <f t="shared" si="8"/>
        <v>42.844311377245511</v>
      </c>
      <c r="E27" s="27">
        <v>1909</v>
      </c>
      <c r="F27" s="51">
        <f t="shared" ref="F27" si="12">E27*100/$B27</f>
        <v>57.155688622754489</v>
      </c>
    </row>
    <row r="28" spans="1:6" s="9" customFormat="1" ht="14.5" customHeight="1" thickBot="1">
      <c r="A28" s="31" t="s">
        <v>29</v>
      </c>
      <c r="B28" s="26">
        <f>E28+C28</f>
        <v>8244</v>
      </c>
      <c r="C28" s="26">
        <v>2179</v>
      </c>
      <c r="D28" s="52">
        <f t="shared" si="8"/>
        <v>26.431344007763222</v>
      </c>
      <c r="E28" s="26">
        <v>6065</v>
      </c>
      <c r="F28" s="52">
        <f t="shared" ref="F28" si="13">E28*100/$B28</f>
        <v>73.568655992236785</v>
      </c>
    </row>
    <row r="29" spans="1:6" s="9" customFormat="1" ht="14.5" customHeight="1" thickBot="1">
      <c r="A29" s="24"/>
      <c r="B29" s="299" t="s">
        <v>118</v>
      </c>
      <c r="C29" s="299"/>
      <c r="D29" s="299"/>
      <c r="E29" s="299"/>
      <c r="F29" s="299"/>
    </row>
    <row r="30" spans="1:6" s="9" customFormat="1" ht="14.5" customHeight="1" thickBot="1">
      <c r="A30" s="25" t="s">
        <v>20</v>
      </c>
      <c r="B30" s="27">
        <f>SUM(B31:B35)</f>
        <v>91742</v>
      </c>
      <c r="C30" s="27">
        <f>SUM(C31:C35)</f>
        <v>18463</v>
      </c>
      <c r="D30" s="51">
        <f t="shared" ref="D30:D35" si="14">C30*100/$B30</f>
        <v>20.124915523969392</v>
      </c>
      <c r="E30" s="27">
        <f>SUM(E31:E35)</f>
        <v>73279</v>
      </c>
      <c r="F30" s="51">
        <f>E30*100/$B30</f>
        <v>79.875084476030608</v>
      </c>
    </row>
    <row r="31" spans="1:6" s="9" customFormat="1" ht="14.5" customHeight="1" thickBot="1">
      <c r="A31" s="31" t="s">
        <v>43</v>
      </c>
      <c r="B31" s="26">
        <f>E31+C31</f>
        <v>4655</v>
      </c>
      <c r="C31" s="26">
        <v>132</v>
      </c>
      <c r="D31" s="52">
        <f t="shared" si="14"/>
        <v>2.8356605800214822</v>
      </c>
      <c r="E31" s="26">
        <v>4523</v>
      </c>
      <c r="F31" s="52">
        <f t="shared" ref="F31" si="15">E31*100/$B31</f>
        <v>97.164339419978518</v>
      </c>
    </row>
    <row r="32" spans="1:6" s="9" customFormat="1" ht="14.5" customHeight="1" thickBot="1">
      <c r="A32" s="30" t="s">
        <v>27</v>
      </c>
      <c r="B32" s="27">
        <f>E32+C32</f>
        <v>33806</v>
      </c>
      <c r="C32" s="27">
        <v>4161</v>
      </c>
      <c r="D32" s="51">
        <f t="shared" si="14"/>
        <v>12.308465952789446</v>
      </c>
      <c r="E32" s="27">
        <v>29645</v>
      </c>
      <c r="F32" s="51">
        <f t="shared" ref="F32" si="16">E32*100/$B32</f>
        <v>87.691534047210553</v>
      </c>
    </row>
    <row r="33" spans="1:6" s="9" customFormat="1" ht="14.5" customHeight="1" thickBot="1">
      <c r="A33" s="31" t="s">
        <v>28</v>
      </c>
      <c r="B33" s="26">
        <f>E33+C33</f>
        <v>42454</v>
      </c>
      <c r="C33" s="26">
        <v>10266</v>
      </c>
      <c r="D33" s="52">
        <f t="shared" si="14"/>
        <v>24.181466999576013</v>
      </c>
      <c r="E33" s="26">
        <v>32188</v>
      </c>
      <c r="F33" s="52">
        <f t="shared" ref="F33" si="17">E33*100/$B33</f>
        <v>75.818533000423983</v>
      </c>
    </row>
    <row r="34" spans="1:6" s="9" customFormat="1" ht="14.5" customHeight="1" thickBot="1">
      <c r="A34" s="30" t="s">
        <v>46</v>
      </c>
      <c r="B34" s="27">
        <f>E34+C34</f>
        <v>3143</v>
      </c>
      <c r="C34" s="27">
        <v>1453</v>
      </c>
      <c r="D34" s="51">
        <f t="shared" si="14"/>
        <v>46.229716831053132</v>
      </c>
      <c r="E34" s="27">
        <v>1690</v>
      </c>
      <c r="F34" s="51">
        <f t="shared" ref="F34" si="18">E34*100/$B34</f>
        <v>53.770283168946868</v>
      </c>
    </row>
    <row r="35" spans="1:6" s="9" customFormat="1" ht="14.5" customHeight="1" thickBot="1">
      <c r="A35" s="31" t="s">
        <v>29</v>
      </c>
      <c r="B35" s="26">
        <f>E35+C35</f>
        <v>7684</v>
      </c>
      <c r="C35" s="26">
        <v>2451</v>
      </c>
      <c r="D35" s="52">
        <f t="shared" si="14"/>
        <v>31.897449245184799</v>
      </c>
      <c r="E35" s="26">
        <v>5233</v>
      </c>
      <c r="F35" s="52">
        <f t="shared" ref="F35" si="19">E35*100/$B35</f>
        <v>68.102550754815198</v>
      </c>
    </row>
    <row r="36" spans="1:6" s="9" customFormat="1" ht="14.5" customHeight="1" thickBot="1">
      <c r="A36" s="24"/>
      <c r="B36" s="299" t="s">
        <v>54</v>
      </c>
      <c r="C36" s="299"/>
      <c r="D36" s="299"/>
      <c r="E36" s="299"/>
      <c r="F36" s="299"/>
    </row>
    <row r="37" spans="1:6" s="9" customFormat="1" ht="14.5" customHeight="1" thickBot="1">
      <c r="A37" s="25" t="s">
        <v>20</v>
      </c>
      <c r="B37" s="27">
        <f>SUM(B38:B42)</f>
        <v>26208</v>
      </c>
      <c r="C37" s="27">
        <f>SUM(C38:C42)</f>
        <v>4106</v>
      </c>
      <c r="D37" s="51">
        <f t="shared" ref="D37:D42" si="20">C37*100/$B37</f>
        <v>15.666971916971917</v>
      </c>
      <c r="E37" s="27">
        <f>SUM(E38:E42)</f>
        <v>22102</v>
      </c>
      <c r="F37" s="51">
        <f>E37*100/$B37</f>
        <v>84.333028083028083</v>
      </c>
    </row>
    <row r="38" spans="1:6" s="9" customFormat="1" ht="14.5" customHeight="1" thickBot="1">
      <c r="A38" s="31" t="s">
        <v>43</v>
      </c>
      <c r="B38" s="26">
        <f>E38+C38</f>
        <v>1741</v>
      </c>
      <c r="C38" s="26">
        <v>43</v>
      </c>
      <c r="D38" s="52">
        <f t="shared" si="20"/>
        <v>2.469844916714532</v>
      </c>
      <c r="E38" s="26">
        <v>1698</v>
      </c>
      <c r="F38" s="52">
        <f t="shared" ref="F38" si="21">E38*100/$B38</f>
        <v>97.530155083285464</v>
      </c>
    </row>
    <row r="39" spans="1:6" s="9" customFormat="1" ht="14.5" customHeight="1" thickBot="1">
      <c r="A39" s="30" t="s">
        <v>27</v>
      </c>
      <c r="B39" s="27">
        <f>E39+C39</f>
        <v>11003</v>
      </c>
      <c r="C39" s="27">
        <v>918</v>
      </c>
      <c r="D39" s="51">
        <f t="shared" si="20"/>
        <v>8.343179132963737</v>
      </c>
      <c r="E39" s="27">
        <v>10085</v>
      </c>
      <c r="F39" s="51">
        <f t="shared" ref="F39" si="22">E39*100/$B39</f>
        <v>91.656820867036259</v>
      </c>
    </row>
    <row r="40" spans="1:6" s="9" customFormat="1" ht="14.5" customHeight="1" thickBot="1">
      <c r="A40" s="31" t="s">
        <v>28</v>
      </c>
      <c r="B40" s="26">
        <f>E40+C40</f>
        <v>8982</v>
      </c>
      <c r="C40" s="26">
        <v>2086</v>
      </c>
      <c r="D40" s="52">
        <f t="shared" si="20"/>
        <v>23.224226230238255</v>
      </c>
      <c r="E40" s="26">
        <v>6896</v>
      </c>
      <c r="F40" s="52">
        <f t="shared" ref="F40" si="23">E40*100/$B40</f>
        <v>76.775773769761742</v>
      </c>
    </row>
    <row r="41" spans="1:6" s="9" customFormat="1" ht="14.5" customHeight="1" thickBot="1">
      <c r="A41" s="30" t="s">
        <v>46</v>
      </c>
      <c r="B41" s="27">
        <f>E41+C41</f>
        <v>1208</v>
      </c>
      <c r="C41" s="27">
        <v>335</v>
      </c>
      <c r="D41" s="51">
        <f t="shared" si="20"/>
        <v>27.731788079470199</v>
      </c>
      <c r="E41" s="27">
        <v>873</v>
      </c>
      <c r="F41" s="51">
        <f t="shared" ref="F41" si="24">E41*100/$B41</f>
        <v>72.268211920529808</v>
      </c>
    </row>
    <row r="42" spans="1:6" s="9" customFormat="1" ht="14.5" customHeight="1" thickBot="1">
      <c r="A42" s="31" t="s">
        <v>29</v>
      </c>
      <c r="B42" s="26">
        <f>E42+C42</f>
        <v>3274</v>
      </c>
      <c r="C42" s="26">
        <v>724</v>
      </c>
      <c r="D42" s="52">
        <f t="shared" si="20"/>
        <v>22.11362248014661</v>
      </c>
      <c r="E42" s="26">
        <v>2550</v>
      </c>
      <c r="F42" s="52">
        <f t="shared" ref="F42" si="25">E42*100/$B42</f>
        <v>77.886377519853397</v>
      </c>
    </row>
    <row r="43" spans="1:6" s="9" customFormat="1" ht="14.5" customHeight="1" thickBot="1">
      <c r="A43" s="24"/>
      <c r="B43" s="299" t="s">
        <v>119</v>
      </c>
      <c r="C43" s="299"/>
      <c r="D43" s="299"/>
      <c r="E43" s="299"/>
      <c r="F43" s="299"/>
    </row>
    <row r="44" spans="1:6" s="9" customFormat="1" ht="14.5" customHeight="1" thickBot="1">
      <c r="A44" s="25" t="s">
        <v>20</v>
      </c>
      <c r="B44" s="27">
        <f>SUM(B45:B49)</f>
        <v>49181</v>
      </c>
      <c r="C44" s="27">
        <f>SUM(C45:C49)</f>
        <v>7627</v>
      </c>
      <c r="D44" s="51">
        <f t="shared" ref="D44:D49" si="26">C44*100/$B44</f>
        <v>15.508021390374331</v>
      </c>
      <c r="E44" s="27">
        <f>SUM(E45:E49)</f>
        <v>41554</v>
      </c>
      <c r="F44" s="51">
        <f>E44*100/$B44</f>
        <v>84.491978609625662</v>
      </c>
    </row>
    <row r="45" spans="1:6" s="9" customFormat="1" ht="14.5" customHeight="1" thickBot="1">
      <c r="A45" s="31" t="s">
        <v>43</v>
      </c>
      <c r="B45" s="26">
        <f>E45+C45</f>
        <v>3462</v>
      </c>
      <c r="C45" s="26">
        <v>109</v>
      </c>
      <c r="D45" s="52">
        <f t="shared" si="26"/>
        <v>3.1484690930098207</v>
      </c>
      <c r="E45" s="26">
        <v>3353</v>
      </c>
      <c r="F45" s="52">
        <f t="shared" ref="F45" si="27">E45*100/$B45</f>
        <v>96.851530906990178</v>
      </c>
    </row>
    <row r="46" spans="1:6" s="9" customFormat="1" ht="14.5" customHeight="1" thickBot="1">
      <c r="A46" s="30" t="s">
        <v>27</v>
      </c>
      <c r="B46" s="27">
        <f>E46+C46</f>
        <v>20568</v>
      </c>
      <c r="C46" s="27">
        <v>1889</v>
      </c>
      <c r="D46" s="51">
        <f t="shared" si="26"/>
        <v>9.184169583819525</v>
      </c>
      <c r="E46" s="27">
        <v>18679</v>
      </c>
      <c r="F46" s="51">
        <f t="shared" ref="F46" si="28">E46*100/$B46</f>
        <v>90.815830416180475</v>
      </c>
    </row>
    <row r="47" spans="1:6" s="9" customFormat="1" ht="14.5" customHeight="1" thickBot="1">
      <c r="A47" s="31" t="s">
        <v>28</v>
      </c>
      <c r="B47" s="26">
        <f>E47+C47</f>
        <v>14494</v>
      </c>
      <c r="C47" s="26">
        <v>3546</v>
      </c>
      <c r="D47" s="52">
        <f t="shared" si="26"/>
        <v>24.465295984545328</v>
      </c>
      <c r="E47" s="26">
        <v>10948</v>
      </c>
      <c r="F47" s="52">
        <f t="shared" ref="F47" si="29">E47*100/$B47</f>
        <v>75.534704015454665</v>
      </c>
    </row>
    <row r="48" spans="1:6" s="9" customFormat="1" ht="14.5" customHeight="1" thickBot="1">
      <c r="A48" s="30" t="s">
        <v>46</v>
      </c>
      <c r="B48" s="27">
        <f>E48+C48</f>
        <v>3358</v>
      </c>
      <c r="C48" s="27">
        <v>642</v>
      </c>
      <c r="D48" s="51">
        <f t="shared" si="26"/>
        <v>19.118522930315663</v>
      </c>
      <c r="E48" s="27">
        <v>2716</v>
      </c>
      <c r="F48" s="51">
        <f t="shared" ref="F48" si="30">E48*100/$B48</f>
        <v>80.881477069684337</v>
      </c>
    </row>
    <row r="49" spans="1:7" s="9" customFormat="1" ht="14.5" customHeight="1" thickBot="1">
      <c r="A49" s="31" t="s">
        <v>29</v>
      </c>
      <c r="B49" s="26">
        <f>E49+C49</f>
        <v>7299</v>
      </c>
      <c r="C49" s="26">
        <v>1441</v>
      </c>
      <c r="D49" s="52">
        <f t="shared" si="26"/>
        <v>19.742430469927388</v>
      </c>
      <c r="E49" s="26">
        <v>5858</v>
      </c>
      <c r="F49" s="52">
        <f t="shared" ref="F49" si="31">E49*100/$B49</f>
        <v>80.257569530072615</v>
      </c>
    </row>
    <row r="50" spans="1:7" s="9" customFormat="1" ht="14.5" customHeight="1" thickBot="1">
      <c r="A50" s="24"/>
      <c r="B50" s="299" t="s">
        <v>55</v>
      </c>
      <c r="C50" s="299"/>
      <c r="D50" s="299"/>
      <c r="E50" s="299"/>
      <c r="F50" s="299"/>
    </row>
    <row r="51" spans="1:7" ht="14.5" customHeight="1" thickBot="1">
      <c r="A51" s="25" t="s">
        <v>20</v>
      </c>
      <c r="B51" s="27">
        <f>SUM(B52:B56)</f>
        <v>15074</v>
      </c>
      <c r="C51" s="27">
        <f>SUM(C52:C56)</f>
        <v>2453</v>
      </c>
      <c r="D51" s="51">
        <f t="shared" ref="D51:D56" si="32">C51*100/$B51</f>
        <v>16.273052938835079</v>
      </c>
      <c r="E51" s="27">
        <f>SUM(E52:E56)</f>
        <v>12621</v>
      </c>
      <c r="F51" s="51">
        <f>E51*100/$B51</f>
        <v>83.726947061164921</v>
      </c>
    </row>
    <row r="52" spans="1:7" ht="14.5" customHeight="1" thickBot="1">
      <c r="A52" s="31" t="s">
        <v>43</v>
      </c>
      <c r="B52" s="26">
        <f>E52+C52</f>
        <v>1024</v>
      </c>
      <c r="C52" s="26">
        <v>16</v>
      </c>
      <c r="D52" s="52">
        <f t="shared" si="32"/>
        <v>1.5625</v>
      </c>
      <c r="E52" s="26">
        <v>1008</v>
      </c>
      <c r="F52" s="52">
        <f t="shared" ref="F52" si="33">E52*100/$B52</f>
        <v>98.4375</v>
      </c>
    </row>
    <row r="53" spans="1:7" ht="14.5" customHeight="1" thickBot="1">
      <c r="A53" s="30" t="s">
        <v>27</v>
      </c>
      <c r="B53" s="27">
        <f>E53+C53</f>
        <v>6663</v>
      </c>
      <c r="C53" s="27">
        <v>607</v>
      </c>
      <c r="D53" s="51">
        <f t="shared" si="32"/>
        <v>9.1100105057781775</v>
      </c>
      <c r="E53" s="27">
        <v>6056</v>
      </c>
      <c r="F53" s="51">
        <f t="shared" ref="F53" si="34">E53*100/$B53</f>
        <v>90.889989494221822</v>
      </c>
    </row>
    <row r="54" spans="1:7" ht="14.5" customHeight="1" thickBot="1">
      <c r="A54" s="31" t="s">
        <v>28</v>
      </c>
      <c r="B54" s="26">
        <f>E54+C54</f>
        <v>5067</v>
      </c>
      <c r="C54" s="26">
        <v>1240</v>
      </c>
      <c r="D54" s="52">
        <f t="shared" si="32"/>
        <v>24.472074205644365</v>
      </c>
      <c r="E54" s="26">
        <v>3827</v>
      </c>
      <c r="F54" s="52">
        <f t="shared" ref="F54" si="35">E54*100/$B54</f>
        <v>75.527925794355639</v>
      </c>
    </row>
    <row r="55" spans="1:7" ht="14.5" customHeight="1" thickBot="1">
      <c r="A55" s="30" t="s">
        <v>46</v>
      </c>
      <c r="B55" s="27">
        <f>E55+C55</f>
        <v>701</v>
      </c>
      <c r="C55" s="27">
        <v>220</v>
      </c>
      <c r="D55" s="51">
        <f t="shared" si="32"/>
        <v>31.383737517831669</v>
      </c>
      <c r="E55" s="27">
        <v>481</v>
      </c>
      <c r="F55" s="51">
        <f t="shared" ref="F55" si="36">E55*100/$B55</f>
        <v>68.616262482168338</v>
      </c>
    </row>
    <row r="56" spans="1:7" ht="14.5" customHeight="1" thickBot="1">
      <c r="A56" s="31" t="s">
        <v>29</v>
      </c>
      <c r="B56" s="26">
        <f>E56+C56</f>
        <v>1619</v>
      </c>
      <c r="C56" s="26">
        <v>370</v>
      </c>
      <c r="D56" s="52">
        <f t="shared" si="32"/>
        <v>22.85361334156887</v>
      </c>
      <c r="E56" s="26">
        <v>1249</v>
      </c>
      <c r="F56" s="52">
        <f t="shared" ref="F56" si="37">E56*100/$B56</f>
        <v>77.146386658431126</v>
      </c>
    </row>
    <row r="57" spans="1:7" s="9" customFormat="1" ht="14.5" customHeight="1" thickBot="1">
      <c r="A57" s="24"/>
      <c r="B57" s="299" t="s">
        <v>22</v>
      </c>
      <c r="C57" s="299"/>
      <c r="D57" s="299"/>
      <c r="E57" s="299"/>
      <c r="F57" s="299"/>
    </row>
    <row r="58" spans="1:7" ht="14.5" customHeight="1" thickBot="1">
      <c r="A58" s="25" t="s">
        <v>20</v>
      </c>
      <c r="B58" s="27">
        <f>SUM(B59:B63)</f>
        <v>73345</v>
      </c>
      <c r="C58" s="27">
        <f>SUM(C59:C63)</f>
        <v>10927</v>
      </c>
      <c r="D58" s="51">
        <f t="shared" ref="D58:D63" si="38">C58*100/$B58</f>
        <v>14.898084395664327</v>
      </c>
      <c r="E58" s="27">
        <f>SUM(E59:E63)</f>
        <v>62418</v>
      </c>
      <c r="F58" s="51">
        <f>E58*100/$B58</f>
        <v>85.101915604335673</v>
      </c>
    </row>
    <row r="59" spans="1:7" ht="14.5" customHeight="1" thickBot="1">
      <c r="A59" s="31" t="s">
        <v>43</v>
      </c>
      <c r="B59" s="26">
        <f>E59+C59</f>
        <v>4097</v>
      </c>
      <c r="C59" s="26">
        <v>142</v>
      </c>
      <c r="D59" s="52">
        <f t="shared" si="38"/>
        <v>3.4659506956309496</v>
      </c>
      <c r="E59" s="26">
        <v>3955</v>
      </c>
      <c r="F59" s="52">
        <f t="shared" ref="F59:F63" si="39">E59*100/$B59</f>
        <v>96.534049304369049</v>
      </c>
    </row>
    <row r="60" spans="1:7" ht="14.5" customHeight="1" thickBot="1">
      <c r="A60" s="30" t="s">
        <v>27</v>
      </c>
      <c r="B60" s="27">
        <f>E60+C60</f>
        <v>31930</v>
      </c>
      <c r="C60" s="27">
        <v>2994</v>
      </c>
      <c r="D60" s="51">
        <f t="shared" si="38"/>
        <v>9.3767616661446915</v>
      </c>
      <c r="E60" s="27">
        <v>28936</v>
      </c>
      <c r="F60" s="51">
        <f t="shared" si="39"/>
        <v>90.623238333855312</v>
      </c>
    </row>
    <row r="61" spans="1:7" ht="14.5" customHeight="1" thickBot="1">
      <c r="A61" s="31" t="s">
        <v>28</v>
      </c>
      <c r="B61" s="26">
        <f>E61+C61</f>
        <v>26130</v>
      </c>
      <c r="C61" s="26">
        <v>5441</v>
      </c>
      <c r="D61" s="52">
        <f t="shared" si="38"/>
        <v>20.822809031764255</v>
      </c>
      <c r="E61" s="26">
        <v>20689</v>
      </c>
      <c r="F61" s="52">
        <f t="shared" si="39"/>
        <v>79.177190968235749</v>
      </c>
    </row>
    <row r="62" spans="1:7" ht="14.5" customHeight="1" thickBot="1">
      <c r="A62" s="30" t="s">
        <v>46</v>
      </c>
      <c r="B62" s="27">
        <f>E62+C62</f>
        <v>2304</v>
      </c>
      <c r="C62" s="27">
        <v>445</v>
      </c>
      <c r="D62" s="51">
        <f t="shared" si="38"/>
        <v>19.314236111111111</v>
      </c>
      <c r="E62" s="27">
        <v>1859</v>
      </c>
      <c r="F62" s="51">
        <f t="shared" si="39"/>
        <v>80.685763888888886</v>
      </c>
    </row>
    <row r="63" spans="1:7" ht="14.5" customHeight="1" thickBot="1">
      <c r="A63" s="31" t="s">
        <v>29</v>
      </c>
      <c r="B63" s="26">
        <f>E63+C63</f>
        <v>8884</v>
      </c>
      <c r="C63" s="26">
        <v>1905</v>
      </c>
      <c r="D63" s="52">
        <f t="shared" si="38"/>
        <v>21.443043674020711</v>
      </c>
      <c r="E63" s="26">
        <v>6979</v>
      </c>
      <c r="F63" s="52">
        <f t="shared" si="39"/>
        <v>78.556956325979286</v>
      </c>
    </row>
    <row r="64" spans="1:7" ht="30" customHeight="1">
      <c r="A64" s="321" t="s">
        <v>192</v>
      </c>
      <c r="B64" s="302"/>
      <c r="C64" s="302"/>
      <c r="D64" s="302"/>
      <c r="E64" s="302"/>
      <c r="F64" s="302"/>
      <c r="G64" s="157"/>
    </row>
    <row r="65" spans="1:7" ht="14.5" customHeight="1">
      <c r="A65" s="244" t="s">
        <v>143</v>
      </c>
      <c r="B65" s="244"/>
      <c r="C65" s="244"/>
      <c r="D65" s="244"/>
      <c r="E65" s="244"/>
      <c r="F65" s="244"/>
      <c r="G65" s="152"/>
    </row>
    <row r="66" spans="1:7" ht="14.5" customHeight="1">
      <c r="A66" s="244"/>
      <c r="B66" s="244"/>
      <c r="C66" s="244"/>
      <c r="D66" s="244"/>
      <c r="E66" s="244"/>
      <c r="F66" s="244"/>
    </row>
  </sheetData>
  <mergeCells count="16">
    <mergeCell ref="A64:F64"/>
    <mergeCell ref="A65:F66"/>
    <mergeCell ref="B57:F57"/>
    <mergeCell ref="A5:A6"/>
    <mergeCell ref="B50:F50"/>
    <mergeCell ref="B8:F8"/>
    <mergeCell ref="B15:F15"/>
    <mergeCell ref="B22:F22"/>
    <mergeCell ref="B29:F29"/>
    <mergeCell ref="B36:F36"/>
    <mergeCell ref="B43:F43"/>
    <mergeCell ref="B5:B6"/>
    <mergeCell ref="C5:F5"/>
    <mergeCell ref="E6:F6"/>
    <mergeCell ref="C6:D6"/>
    <mergeCell ref="B7:C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"/>
  <sheetViews>
    <sheetView workbookViewId="0">
      <selection activeCell="A29" sqref="A29:XFD48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3.1796875" style="98" customWidth="1"/>
    <col min="17" max="16384" width="10.81640625" style="2"/>
  </cols>
  <sheetData>
    <row r="1" spans="1:17" s="5" customFormat="1" ht="20.149999999999999" customHeight="1">
      <c r="A1" s="4" t="s">
        <v>0</v>
      </c>
      <c r="C1" s="102"/>
      <c r="D1" s="102"/>
      <c r="E1" s="102"/>
      <c r="F1" s="102"/>
      <c r="L1" s="102"/>
      <c r="M1" s="102"/>
      <c r="N1" s="102"/>
      <c r="O1" s="102"/>
      <c r="P1" s="102"/>
    </row>
    <row r="2" spans="1:17" s="7" customFormat="1" ht="12.5">
      <c r="A2" s="6"/>
      <c r="C2" s="108"/>
      <c r="D2" s="108"/>
      <c r="E2" s="108"/>
      <c r="F2" s="108"/>
      <c r="L2" s="108"/>
      <c r="M2" s="108"/>
      <c r="N2" s="108"/>
      <c r="O2" s="108"/>
      <c r="P2" s="108"/>
    </row>
    <row r="3" spans="1:17" s="7" customFormat="1" ht="13">
      <c r="A3" s="10" t="s">
        <v>264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</row>
    <row r="6" spans="1:17" s="48" customFormat="1" ht="14.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227" t="s">
        <v>1</v>
      </c>
      <c r="N6" s="227" t="s">
        <v>2</v>
      </c>
      <c r="O6" s="227" t="s">
        <v>1</v>
      </c>
      <c r="P6" s="227" t="s">
        <v>2</v>
      </c>
    </row>
    <row r="7" spans="1:17" ht="14.5" customHeight="1">
      <c r="A7" s="9"/>
      <c r="B7" s="237" t="s">
        <v>39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7" ht="14.5" customHeight="1">
      <c r="A8" s="21" t="s">
        <v>30</v>
      </c>
      <c r="B8" s="11">
        <v>84058</v>
      </c>
      <c r="C8" s="11">
        <v>84505</v>
      </c>
      <c r="D8" s="11">
        <v>87875</v>
      </c>
      <c r="E8" s="11">
        <v>90696</v>
      </c>
      <c r="F8" s="11">
        <v>94374</v>
      </c>
      <c r="G8" s="11">
        <v>98053</v>
      </c>
      <c r="H8" s="11">
        <v>101862</v>
      </c>
      <c r="I8" s="11">
        <v>107541</v>
      </c>
      <c r="J8" s="11">
        <v>113457</v>
      </c>
      <c r="K8" s="11">
        <v>118210</v>
      </c>
      <c r="L8" s="11">
        <v>121232</v>
      </c>
      <c r="M8" s="35">
        <f>L8-G8</f>
        <v>23179</v>
      </c>
      <c r="N8" s="37">
        <f>M8*100/G8</f>
        <v>23.63925632056133</v>
      </c>
      <c r="O8" s="35">
        <f>L8-B8</f>
        <v>37174</v>
      </c>
      <c r="P8" s="37">
        <f>O8*100/B8</f>
        <v>44.224226129577197</v>
      </c>
    </row>
    <row r="9" spans="1:17" ht="14.5" customHeight="1"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7" ht="14.5" customHeight="1">
      <c r="A10" s="21" t="s">
        <v>30</v>
      </c>
      <c r="B10" s="11">
        <f>B12+B13+B14+B15+B16+B17+B18+B19+B20+B21+B23+B24+B25+B26+B27+B28</f>
        <v>67000</v>
      </c>
      <c r="C10" s="11">
        <f>C12+C13+C14+C15+C16+C17+C18+C19+C20+C21+C23+C24+C25+C26+C27+C28</f>
        <v>67844</v>
      </c>
      <c r="D10" s="11">
        <f>D12+D13+D14+D15+D16+D17+D18+D19+D20+D21+D23+D24+D25+D26+D27+D28</f>
        <v>70888</v>
      </c>
      <c r="E10" s="11">
        <f>E12+E13+E14+E15+E16+E17+E18+E19+E20+E21+E23+E24+E25+E26+E27+E28</f>
        <v>73272</v>
      </c>
      <c r="F10" s="11">
        <f>F12+F13+F14+F15+F16+F17+F18+F19+F20+F21+F23+F24+F25+F26+F27+F28</f>
        <v>76460</v>
      </c>
      <c r="G10" s="11">
        <f t="shared" ref="G10:L10" si="0">G12+G13+G14+G15+G16+G17+G18+G19+G20+G21+G23+G24+G25+G26+G27+G28</f>
        <v>81463</v>
      </c>
      <c r="H10" s="11">
        <f t="shared" si="0"/>
        <v>84601</v>
      </c>
      <c r="I10" s="11">
        <f t="shared" si="0"/>
        <v>89418</v>
      </c>
      <c r="J10" s="11">
        <f t="shared" si="0"/>
        <v>94806</v>
      </c>
      <c r="K10" s="11">
        <f t="shared" si="0"/>
        <v>98384</v>
      </c>
      <c r="L10" s="11">
        <f t="shared" si="0"/>
        <v>100771</v>
      </c>
      <c r="M10" s="35">
        <f>L10-G10</f>
        <v>19308</v>
      </c>
      <c r="N10" s="37">
        <f t="shared" ref="N10:N28" si="1">M10*100/G10</f>
        <v>23.70155776241975</v>
      </c>
      <c r="O10" s="35">
        <f t="shared" ref="O10:O28" si="2">L10-B10</f>
        <v>33771</v>
      </c>
      <c r="P10" s="37">
        <f t="shared" ref="P10:P28" si="3">O10*100/B10</f>
        <v>50.404477611940301</v>
      </c>
    </row>
    <row r="11" spans="1:17" ht="14.5" customHeight="1">
      <c r="A11" s="18" t="s">
        <v>19</v>
      </c>
      <c r="B11" s="20">
        <f>SUM(B12:B21)</f>
        <v>65193</v>
      </c>
      <c r="C11" s="20">
        <f t="shared" ref="C11:F11" si="4">SUM(C12:C21)</f>
        <v>66039</v>
      </c>
      <c r="D11" s="20">
        <f t="shared" si="4"/>
        <v>69066</v>
      </c>
      <c r="E11" s="20">
        <f t="shared" si="4"/>
        <v>71401</v>
      </c>
      <c r="F11" s="20">
        <f t="shared" si="4"/>
        <v>74437</v>
      </c>
      <c r="G11" s="20">
        <f t="shared" ref="G11:L11" si="5">SUM(G12:G21)</f>
        <v>79331</v>
      </c>
      <c r="H11" s="20">
        <f t="shared" si="5"/>
        <v>82300</v>
      </c>
      <c r="I11" s="20">
        <f t="shared" si="5"/>
        <v>87057</v>
      </c>
      <c r="J11" s="20">
        <f t="shared" si="5"/>
        <v>92345</v>
      </c>
      <c r="K11" s="20">
        <f t="shared" si="5"/>
        <v>95893</v>
      </c>
      <c r="L11" s="20">
        <f t="shared" si="5"/>
        <v>98274</v>
      </c>
      <c r="M11" s="36">
        <f>L11-G11</f>
        <v>18943</v>
      </c>
      <c r="N11" s="38">
        <f t="shared" si="1"/>
        <v>23.87843339930166</v>
      </c>
      <c r="O11" s="36">
        <f t="shared" si="2"/>
        <v>33081</v>
      </c>
      <c r="P11" s="38">
        <f t="shared" si="3"/>
        <v>50.743177948552756</v>
      </c>
    </row>
    <row r="12" spans="1:17" ht="14.5" customHeight="1">
      <c r="A12" s="39" t="s">
        <v>3</v>
      </c>
      <c r="B12" s="17">
        <v>142</v>
      </c>
      <c r="C12" s="17">
        <v>241</v>
      </c>
      <c r="D12" s="17">
        <v>230</v>
      </c>
      <c r="E12" s="17">
        <v>239</v>
      </c>
      <c r="F12" s="17">
        <v>243</v>
      </c>
      <c r="G12" s="17">
        <v>276</v>
      </c>
      <c r="H12" s="17">
        <v>291</v>
      </c>
      <c r="I12" s="17">
        <v>317</v>
      </c>
      <c r="J12" s="17">
        <v>333</v>
      </c>
      <c r="K12" s="17">
        <v>315</v>
      </c>
      <c r="L12" s="17">
        <v>312</v>
      </c>
      <c r="M12" s="35">
        <f t="shared" ref="M12:M28" si="6">L12-G12</f>
        <v>36</v>
      </c>
      <c r="N12" s="37">
        <f t="shared" si="1"/>
        <v>13.043478260869565</v>
      </c>
      <c r="O12" s="35">
        <f t="shared" si="2"/>
        <v>170</v>
      </c>
      <c r="P12" s="37">
        <f t="shared" si="3"/>
        <v>119.71830985915493</v>
      </c>
    </row>
    <row r="13" spans="1:17" ht="14.5" customHeight="1">
      <c r="A13" s="40" t="s">
        <v>4</v>
      </c>
      <c r="B13" s="19">
        <v>278</v>
      </c>
      <c r="C13" s="19">
        <v>279</v>
      </c>
      <c r="D13" s="19">
        <v>403</v>
      </c>
      <c r="E13" s="19">
        <v>458</v>
      </c>
      <c r="F13" s="19">
        <v>340</v>
      </c>
      <c r="G13" s="19">
        <v>365</v>
      </c>
      <c r="H13" s="19">
        <v>361</v>
      </c>
      <c r="I13" s="19">
        <v>394</v>
      </c>
      <c r="J13" s="19">
        <v>370</v>
      </c>
      <c r="K13" s="19">
        <v>415</v>
      </c>
      <c r="L13" s="19">
        <v>433</v>
      </c>
      <c r="M13" s="36">
        <f t="shared" si="6"/>
        <v>68</v>
      </c>
      <c r="N13" s="38">
        <f t="shared" si="1"/>
        <v>18.63013698630137</v>
      </c>
      <c r="O13" s="36">
        <f t="shared" si="2"/>
        <v>155</v>
      </c>
      <c r="P13" s="38">
        <f t="shared" si="3"/>
        <v>55.755395683453237</v>
      </c>
    </row>
    <row r="14" spans="1:17" ht="14.5" customHeight="1">
      <c r="A14" s="39" t="s">
        <v>5</v>
      </c>
      <c r="B14" s="17">
        <v>4232</v>
      </c>
      <c r="C14" s="17">
        <v>4333</v>
      </c>
      <c r="D14" s="17">
        <v>4751</v>
      </c>
      <c r="E14" s="17">
        <v>4823</v>
      </c>
      <c r="F14" s="17">
        <v>4938</v>
      </c>
      <c r="G14" s="17">
        <v>5548</v>
      </c>
      <c r="H14" s="17">
        <v>5540</v>
      </c>
      <c r="I14" s="17">
        <v>5695</v>
      </c>
      <c r="J14" s="17">
        <v>6179</v>
      </c>
      <c r="K14" s="17">
        <v>6415</v>
      </c>
      <c r="L14" s="17">
        <v>6840</v>
      </c>
      <c r="M14" s="35">
        <f t="shared" si="6"/>
        <v>1292</v>
      </c>
      <c r="N14" s="37">
        <f t="shared" si="1"/>
        <v>23.287671232876711</v>
      </c>
      <c r="O14" s="35">
        <f t="shared" si="2"/>
        <v>2608</v>
      </c>
      <c r="P14" s="37">
        <f t="shared" si="3"/>
        <v>61.625708884688088</v>
      </c>
    </row>
    <row r="15" spans="1:17" ht="14.5" customHeight="1">
      <c r="A15" s="40" t="s">
        <v>6</v>
      </c>
      <c r="B15" s="19">
        <v>103</v>
      </c>
      <c r="C15" s="19">
        <v>124</v>
      </c>
      <c r="D15" s="19">
        <v>121</v>
      </c>
      <c r="E15" s="19">
        <v>128</v>
      </c>
      <c r="F15" s="19">
        <v>138</v>
      </c>
      <c r="G15" s="19">
        <v>160</v>
      </c>
      <c r="H15" s="19">
        <v>156</v>
      </c>
      <c r="I15" s="19">
        <v>188</v>
      </c>
      <c r="J15" s="19">
        <v>190</v>
      </c>
      <c r="K15" s="19">
        <v>218</v>
      </c>
      <c r="L15" s="19">
        <v>217</v>
      </c>
      <c r="M15" s="36">
        <f t="shared" si="6"/>
        <v>57</v>
      </c>
      <c r="N15" s="38">
        <f t="shared" si="1"/>
        <v>35.625</v>
      </c>
      <c r="O15" s="36">
        <f t="shared" si="2"/>
        <v>114</v>
      </c>
      <c r="P15" s="38">
        <f t="shared" si="3"/>
        <v>110.67961165048544</v>
      </c>
    </row>
    <row r="16" spans="1:17" ht="14.5" customHeight="1">
      <c r="A16" s="39" t="s">
        <v>7</v>
      </c>
      <c r="B16" s="17">
        <v>20050</v>
      </c>
      <c r="C16" s="17">
        <v>19677</v>
      </c>
      <c r="D16" s="17">
        <v>20595</v>
      </c>
      <c r="E16" s="17">
        <v>20875</v>
      </c>
      <c r="F16" s="17">
        <v>21556</v>
      </c>
      <c r="G16" s="17">
        <v>23011</v>
      </c>
      <c r="H16" s="17">
        <v>23873</v>
      </c>
      <c r="I16" s="17">
        <v>24346</v>
      </c>
      <c r="J16" s="17">
        <v>25524</v>
      </c>
      <c r="K16" s="17">
        <v>25995</v>
      </c>
      <c r="L16" s="17">
        <v>26101</v>
      </c>
      <c r="M16" s="35">
        <f t="shared" si="6"/>
        <v>3090</v>
      </c>
      <c r="N16" s="37">
        <f t="shared" si="1"/>
        <v>13.428360349398114</v>
      </c>
      <c r="O16" s="35">
        <f t="shared" si="2"/>
        <v>6051</v>
      </c>
      <c r="P16" s="37">
        <f t="shared" si="3"/>
        <v>30.179551122194514</v>
      </c>
    </row>
    <row r="17" spans="1:18" ht="14.5" customHeight="1">
      <c r="A17" s="40" t="s">
        <v>8</v>
      </c>
      <c r="B17" s="19">
        <v>3830</v>
      </c>
      <c r="C17" s="19">
        <v>3885</v>
      </c>
      <c r="D17" s="19">
        <v>3883</v>
      </c>
      <c r="E17" s="19">
        <v>4092</v>
      </c>
      <c r="F17" s="19">
        <v>4174</v>
      </c>
      <c r="G17" s="19">
        <v>4520</v>
      </c>
      <c r="H17" s="19">
        <v>4668</v>
      </c>
      <c r="I17" s="19">
        <v>5072</v>
      </c>
      <c r="J17" s="19">
        <v>5209</v>
      </c>
      <c r="K17" s="19">
        <v>5427</v>
      </c>
      <c r="L17" s="19">
        <v>5456</v>
      </c>
      <c r="M17" s="36">
        <f t="shared" si="6"/>
        <v>936</v>
      </c>
      <c r="N17" s="38">
        <f t="shared" si="1"/>
        <v>20.707964601769913</v>
      </c>
      <c r="O17" s="36">
        <f t="shared" si="2"/>
        <v>1626</v>
      </c>
      <c r="P17" s="38">
        <f t="shared" si="3"/>
        <v>42.454308093994776</v>
      </c>
    </row>
    <row r="18" spans="1:18" ht="14.5" customHeight="1">
      <c r="A18" s="39" t="s">
        <v>9</v>
      </c>
      <c r="B18" s="17">
        <v>6043</v>
      </c>
      <c r="C18" s="17">
        <v>6033</v>
      </c>
      <c r="D18" s="17">
        <v>6488</v>
      </c>
      <c r="E18" s="17">
        <v>6295</v>
      </c>
      <c r="F18" s="17">
        <v>6830</v>
      </c>
      <c r="G18" s="17">
        <v>7307</v>
      </c>
      <c r="H18" s="17">
        <v>7375</v>
      </c>
      <c r="I18" s="17">
        <v>7892</v>
      </c>
      <c r="J18" s="17">
        <v>8120</v>
      </c>
      <c r="K18" s="17">
        <v>8390</v>
      </c>
      <c r="L18" s="17">
        <v>8566</v>
      </c>
      <c r="M18" s="35">
        <f t="shared" si="6"/>
        <v>1259</v>
      </c>
      <c r="N18" s="37">
        <f t="shared" si="1"/>
        <v>17.230053373477489</v>
      </c>
      <c r="O18" s="35">
        <f t="shared" si="2"/>
        <v>2523</v>
      </c>
      <c r="P18" s="37">
        <f t="shared" si="3"/>
        <v>41.750786033427104</v>
      </c>
    </row>
    <row r="19" spans="1:18" ht="14.5" customHeight="1">
      <c r="A19" s="40" t="s">
        <v>10</v>
      </c>
      <c r="B19" s="19">
        <v>12217</v>
      </c>
      <c r="C19" s="19">
        <v>12132</v>
      </c>
      <c r="D19" s="19">
        <v>12429</v>
      </c>
      <c r="E19" s="19">
        <v>12842</v>
      </c>
      <c r="F19" s="19">
        <v>13649</v>
      </c>
      <c r="G19" s="19">
        <v>14474</v>
      </c>
      <c r="H19" s="19">
        <v>15102</v>
      </c>
      <c r="I19" s="19">
        <v>16410</v>
      </c>
      <c r="J19" s="19">
        <v>17994</v>
      </c>
      <c r="K19" s="19">
        <v>18856</v>
      </c>
      <c r="L19" s="19">
        <v>19580</v>
      </c>
      <c r="M19" s="36">
        <f t="shared" si="6"/>
        <v>5106</v>
      </c>
      <c r="N19" s="38">
        <f t="shared" si="1"/>
        <v>35.277048500759982</v>
      </c>
      <c r="O19" s="36">
        <f t="shared" si="2"/>
        <v>7363</v>
      </c>
      <c r="P19" s="38">
        <f t="shared" si="3"/>
        <v>60.268478349840386</v>
      </c>
    </row>
    <row r="20" spans="1:18" ht="14.5" customHeight="1">
      <c r="A20" s="39" t="s">
        <v>11</v>
      </c>
      <c r="B20" s="17">
        <v>16434</v>
      </c>
      <c r="C20" s="17">
        <v>17415</v>
      </c>
      <c r="D20" s="17">
        <v>18250</v>
      </c>
      <c r="E20" s="17">
        <v>19704</v>
      </c>
      <c r="F20" s="17">
        <v>20611</v>
      </c>
      <c r="G20" s="17">
        <v>21502</v>
      </c>
      <c r="H20" s="17">
        <v>22712</v>
      </c>
      <c r="I20" s="17">
        <v>24322</v>
      </c>
      <c r="J20" s="17">
        <v>25842</v>
      </c>
      <c r="K20" s="17">
        <v>27224</v>
      </c>
      <c r="L20" s="17">
        <v>28157</v>
      </c>
      <c r="M20" s="35">
        <f t="shared" si="6"/>
        <v>6655</v>
      </c>
      <c r="N20" s="37">
        <f t="shared" si="1"/>
        <v>30.950609245651567</v>
      </c>
      <c r="O20" s="35">
        <f t="shared" si="2"/>
        <v>11723</v>
      </c>
      <c r="P20" s="37">
        <f t="shared" si="3"/>
        <v>71.333820129000856</v>
      </c>
    </row>
    <row r="21" spans="1:18" ht="14.5" customHeight="1">
      <c r="A21" s="40" t="s">
        <v>12</v>
      </c>
      <c r="B21" s="19">
        <v>1864</v>
      </c>
      <c r="C21" s="19">
        <v>1920</v>
      </c>
      <c r="D21" s="19">
        <v>1916</v>
      </c>
      <c r="E21" s="19">
        <v>1945</v>
      </c>
      <c r="F21" s="19">
        <v>1958</v>
      </c>
      <c r="G21" s="19">
        <v>2168</v>
      </c>
      <c r="H21" s="19">
        <v>2222</v>
      </c>
      <c r="I21" s="19">
        <v>2421</v>
      </c>
      <c r="J21" s="19">
        <v>2584</v>
      </c>
      <c r="K21" s="19">
        <v>2638</v>
      </c>
      <c r="L21" s="19">
        <v>2612</v>
      </c>
      <c r="M21" s="36">
        <f t="shared" si="6"/>
        <v>444</v>
      </c>
      <c r="N21" s="38">
        <f t="shared" si="1"/>
        <v>20.479704797047969</v>
      </c>
      <c r="O21" s="36">
        <f t="shared" si="2"/>
        <v>748</v>
      </c>
      <c r="P21" s="38">
        <f t="shared" si="3"/>
        <v>40.128755364806864</v>
      </c>
    </row>
    <row r="22" spans="1:18" ht="14.5" customHeight="1">
      <c r="A22" s="16" t="s">
        <v>41</v>
      </c>
      <c r="B22" s="17">
        <f>SUM(B23:B28)</f>
        <v>1807</v>
      </c>
      <c r="C22" s="17">
        <f t="shared" ref="C22:F22" si="7">SUM(C23:C28)</f>
        <v>1805</v>
      </c>
      <c r="D22" s="17">
        <f t="shared" si="7"/>
        <v>1822</v>
      </c>
      <c r="E22" s="17">
        <f t="shared" si="7"/>
        <v>1871</v>
      </c>
      <c r="F22" s="17">
        <f t="shared" si="7"/>
        <v>2023</v>
      </c>
      <c r="G22" s="17">
        <f t="shared" ref="G22:L22" si="8">SUM(G23:G28)</f>
        <v>2132</v>
      </c>
      <c r="H22" s="17">
        <f t="shared" si="8"/>
        <v>2301</v>
      </c>
      <c r="I22" s="17">
        <f t="shared" si="8"/>
        <v>2361</v>
      </c>
      <c r="J22" s="17">
        <f t="shared" si="8"/>
        <v>2461</v>
      </c>
      <c r="K22" s="17">
        <f t="shared" si="8"/>
        <v>2491</v>
      </c>
      <c r="L22" s="17">
        <f t="shared" si="8"/>
        <v>2497</v>
      </c>
      <c r="M22" s="35">
        <f t="shared" si="6"/>
        <v>365</v>
      </c>
      <c r="N22" s="37">
        <f t="shared" si="1"/>
        <v>17.120075046904315</v>
      </c>
      <c r="O22" s="35">
        <f t="shared" si="2"/>
        <v>690</v>
      </c>
      <c r="P22" s="37">
        <f t="shared" si="3"/>
        <v>38.184836745987823</v>
      </c>
    </row>
    <row r="23" spans="1:18" ht="14.5" customHeight="1">
      <c r="A23" s="40" t="s">
        <v>13</v>
      </c>
      <c r="B23" s="19">
        <v>445</v>
      </c>
      <c r="C23" s="19">
        <v>453</v>
      </c>
      <c r="D23" s="19">
        <v>468</v>
      </c>
      <c r="E23" s="19">
        <v>488</v>
      </c>
      <c r="F23" s="19">
        <v>506</v>
      </c>
      <c r="G23" s="19">
        <v>535</v>
      </c>
      <c r="H23" s="19">
        <v>591</v>
      </c>
      <c r="I23" s="19">
        <v>584</v>
      </c>
      <c r="J23" s="19">
        <v>605</v>
      </c>
      <c r="K23" s="19">
        <v>620</v>
      </c>
      <c r="L23" s="19">
        <v>612</v>
      </c>
      <c r="M23" s="36">
        <f t="shared" si="6"/>
        <v>77</v>
      </c>
      <c r="N23" s="38">
        <f t="shared" si="1"/>
        <v>14.392523364485982</v>
      </c>
      <c r="O23" s="36">
        <f t="shared" si="2"/>
        <v>167</v>
      </c>
      <c r="P23" s="38">
        <f t="shared" si="3"/>
        <v>37.528089887640448</v>
      </c>
    </row>
    <row r="24" spans="1:18" ht="14.5" customHeight="1">
      <c r="A24" s="39" t="s">
        <v>14</v>
      </c>
      <c r="B24" s="17">
        <v>95</v>
      </c>
      <c r="C24" s="17">
        <v>108</v>
      </c>
      <c r="D24" s="17">
        <v>99</v>
      </c>
      <c r="E24" s="17">
        <v>112</v>
      </c>
      <c r="F24" s="17">
        <v>124</v>
      </c>
      <c r="G24" s="17">
        <v>120</v>
      </c>
      <c r="H24" s="17">
        <v>152</v>
      </c>
      <c r="I24" s="17">
        <v>149</v>
      </c>
      <c r="J24" s="17">
        <v>187</v>
      </c>
      <c r="K24" s="17">
        <v>188</v>
      </c>
      <c r="L24" s="17">
        <v>167</v>
      </c>
      <c r="M24" s="35">
        <f t="shared" si="6"/>
        <v>47</v>
      </c>
      <c r="N24" s="37">
        <f t="shared" si="1"/>
        <v>39.166666666666664</v>
      </c>
      <c r="O24" s="35">
        <f t="shared" si="2"/>
        <v>72</v>
      </c>
      <c r="P24" s="37">
        <f t="shared" si="3"/>
        <v>75.78947368421052</v>
      </c>
    </row>
    <row r="25" spans="1:18" ht="14.5" customHeight="1">
      <c r="A25" s="40" t="s">
        <v>15</v>
      </c>
      <c r="B25" s="19">
        <v>150</v>
      </c>
      <c r="C25" s="19">
        <v>161</v>
      </c>
      <c r="D25" s="19">
        <v>163</v>
      </c>
      <c r="E25" s="19">
        <v>171</v>
      </c>
      <c r="F25" s="19">
        <v>172</v>
      </c>
      <c r="G25" s="19">
        <v>185</v>
      </c>
      <c r="H25" s="19">
        <v>195</v>
      </c>
      <c r="I25" s="19">
        <v>194</v>
      </c>
      <c r="J25" s="19">
        <v>205</v>
      </c>
      <c r="K25" s="19">
        <v>203</v>
      </c>
      <c r="L25" s="19">
        <v>201</v>
      </c>
      <c r="M25" s="36">
        <f t="shared" si="6"/>
        <v>16</v>
      </c>
      <c r="N25" s="38">
        <f t="shared" si="1"/>
        <v>8.6486486486486491</v>
      </c>
      <c r="O25" s="36">
        <f t="shared" si="2"/>
        <v>51</v>
      </c>
      <c r="P25" s="38">
        <f t="shared" si="3"/>
        <v>34</v>
      </c>
    </row>
    <row r="26" spans="1:18" ht="14.5" customHeight="1">
      <c r="A26" s="39" t="s">
        <v>16</v>
      </c>
      <c r="B26" s="17">
        <v>307</v>
      </c>
      <c r="C26" s="17">
        <v>330</v>
      </c>
      <c r="D26" s="17">
        <v>345</v>
      </c>
      <c r="E26" s="17">
        <v>358</v>
      </c>
      <c r="F26" s="17">
        <v>415</v>
      </c>
      <c r="G26" s="17">
        <v>416</v>
      </c>
      <c r="H26" s="17">
        <v>437</v>
      </c>
      <c r="I26" s="17">
        <v>434</v>
      </c>
      <c r="J26" s="17">
        <v>444</v>
      </c>
      <c r="K26" s="17">
        <v>436</v>
      </c>
      <c r="L26" s="17">
        <v>440</v>
      </c>
      <c r="M26" s="35">
        <f t="shared" si="6"/>
        <v>24</v>
      </c>
      <c r="N26" s="37">
        <f t="shared" si="1"/>
        <v>5.7692307692307692</v>
      </c>
      <c r="O26" s="35">
        <f t="shared" si="2"/>
        <v>133</v>
      </c>
      <c r="P26" s="37">
        <f t="shared" si="3"/>
        <v>43.322475570032573</v>
      </c>
    </row>
    <row r="27" spans="1:18" ht="14.5" customHeight="1">
      <c r="A27" s="40" t="s">
        <v>17</v>
      </c>
      <c r="B27" s="19">
        <v>278</v>
      </c>
      <c r="C27" s="19">
        <v>232</v>
      </c>
      <c r="D27" s="19">
        <v>230</v>
      </c>
      <c r="E27" s="19">
        <v>225</v>
      </c>
      <c r="F27" s="19">
        <v>257</v>
      </c>
      <c r="G27" s="19">
        <v>273</v>
      </c>
      <c r="H27" s="19">
        <v>276</v>
      </c>
      <c r="I27" s="19">
        <v>308</v>
      </c>
      <c r="J27" s="19">
        <v>311</v>
      </c>
      <c r="K27" s="19">
        <v>322</v>
      </c>
      <c r="L27" s="19">
        <v>330</v>
      </c>
      <c r="M27" s="36">
        <f t="shared" si="6"/>
        <v>57</v>
      </c>
      <c r="N27" s="38">
        <f t="shared" si="1"/>
        <v>20.87912087912088</v>
      </c>
      <c r="O27" s="36">
        <f t="shared" si="2"/>
        <v>52</v>
      </c>
      <c r="P27" s="38">
        <f t="shared" si="3"/>
        <v>18.705035971223023</v>
      </c>
    </row>
    <row r="28" spans="1:18" ht="14.5" customHeight="1">
      <c r="A28" s="39" t="s">
        <v>18</v>
      </c>
      <c r="B28" s="17">
        <v>532</v>
      </c>
      <c r="C28" s="17">
        <v>521</v>
      </c>
      <c r="D28" s="17">
        <v>517</v>
      </c>
      <c r="E28" s="17">
        <v>517</v>
      </c>
      <c r="F28" s="17">
        <v>549</v>
      </c>
      <c r="G28" s="17">
        <v>603</v>
      </c>
      <c r="H28" s="17">
        <v>650</v>
      </c>
      <c r="I28" s="17">
        <v>692</v>
      </c>
      <c r="J28" s="17">
        <v>709</v>
      </c>
      <c r="K28" s="17">
        <v>722</v>
      </c>
      <c r="L28" s="17">
        <v>747</v>
      </c>
      <c r="M28" s="35">
        <f t="shared" si="6"/>
        <v>144</v>
      </c>
      <c r="N28" s="37">
        <f t="shared" si="1"/>
        <v>23.880597014925375</v>
      </c>
      <c r="O28" s="35">
        <f t="shared" si="2"/>
        <v>215</v>
      </c>
      <c r="P28" s="37">
        <f t="shared" si="3"/>
        <v>40.413533834586467</v>
      </c>
    </row>
    <row r="29" spans="1:18" s="98" customFormat="1" ht="14.5" customHeight="1">
      <c r="B29" s="242" t="s">
        <v>270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94"/>
      <c r="R29" s="94"/>
    </row>
    <row r="30" spans="1:18" s="98" customFormat="1" ht="14.5" customHeight="1">
      <c r="A30" s="21" t="s">
        <v>30</v>
      </c>
      <c r="B30" s="62">
        <f>B10*100/'Tab. 3.2'!B10</f>
        <v>19.746769782137132</v>
      </c>
      <c r="C30" s="62">
        <f>C10*100/'Tab. 3.2'!C10</f>
        <v>19.407344262670239</v>
      </c>
      <c r="D30" s="62">
        <f>D10*100/'Tab. 3.2'!D10</f>
        <v>19.413657588081445</v>
      </c>
      <c r="E30" s="62">
        <f>E10*100/'Tab. 3.2'!E10</f>
        <v>19.081150619007193</v>
      </c>
      <c r="F30" s="62">
        <f>F10*100/'Tab. 3.2'!F10</f>
        <v>18.893427330975978</v>
      </c>
      <c r="G30" s="62">
        <f>G10*100/'Tab. 3.2'!G10</f>
        <v>18.539683840163132</v>
      </c>
      <c r="H30" s="62">
        <f>H10*100/'Tab. 3.2'!H10</f>
        <v>18.222959365004147</v>
      </c>
      <c r="I30" s="62">
        <f>I10*100/'Tab. 3.2'!I10</f>
        <v>18.182187889521725</v>
      </c>
      <c r="J30" s="62">
        <f>J10*100/'Tab. 3.2'!J10</f>
        <v>18.143195870961815</v>
      </c>
      <c r="K30" s="62">
        <f>K10*100/'Tab. 3.2'!K10</f>
        <v>17.890830004018817</v>
      </c>
      <c r="L30" s="62">
        <f>L10*100/'Tab. 3.2'!L10</f>
        <v>17.658583086690392</v>
      </c>
      <c r="M30" s="37">
        <f>L30-G30</f>
        <v>-0.88110075347274019</v>
      </c>
      <c r="N30" s="165" t="s">
        <v>140</v>
      </c>
      <c r="O30" s="37">
        <f>L30-B30</f>
        <v>-2.0881866954467405</v>
      </c>
      <c r="P30" s="165" t="s">
        <v>140</v>
      </c>
      <c r="Q30" s="94"/>
      <c r="R30" s="94"/>
    </row>
    <row r="31" spans="1:18" s="98" customFormat="1" ht="14.5" customHeight="1">
      <c r="A31" s="196" t="s">
        <v>19</v>
      </c>
      <c r="B31" s="106">
        <f>B11*100/'Tab. 3.2'!B11</f>
        <v>24.916014079823888</v>
      </c>
      <c r="C31" s="106">
        <f>C11*100/'Tab. 3.2'!C11</f>
        <v>24.492180111484871</v>
      </c>
      <c r="D31" s="106">
        <f>D11*100/'Tab. 3.2'!D11</f>
        <v>24.412020444086274</v>
      </c>
      <c r="E31" s="106">
        <f>E11*100/'Tab. 3.2'!E11</f>
        <v>23.971087379097103</v>
      </c>
      <c r="F31" s="106">
        <f>F11*100/'Tab. 3.2'!F11</f>
        <v>23.685533550554933</v>
      </c>
      <c r="G31" s="106">
        <f>G11*100/'Tab. 3.2'!G11</f>
        <v>23.311324053586279</v>
      </c>
      <c r="H31" s="106">
        <f>H11*100/'Tab. 3.2'!H11</f>
        <v>22.874009510918658</v>
      </c>
      <c r="I31" s="106">
        <f>I11*100/'Tab. 3.2'!I11</f>
        <v>22.730702649917884</v>
      </c>
      <c r="J31" s="106">
        <f>J11*100/'Tab. 3.2'!J11</f>
        <v>22.594536401561029</v>
      </c>
      <c r="K31" s="106">
        <f>K11*100/'Tab. 3.2'!K11</f>
        <v>22.172817240103587</v>
      </c>
      <c r="L31" s="106">
        <f>L11*100/'Tab. 3.2'!L11</f>
        <v>21.884526908610709</v>
      </c>
      <c r="M31" s="38">
        <f t="shared" ref="M31:M48" si="9">L31-G31</f>
        <v>-1.4267971449755699</v>
      </c>
      <c r="N31" s="38" t="s">
        <v>140</v>
      </c>
      <c r="O31" s="38">
        <f t="shared" ref="O31:O48" si="10">L31-B31</f>
        <v>-3.031487171213179</v>
      </c>
      <c r="P31" s="38" t="s">
        <v>140</v>
      </c>
      <c r="Q31" s="94"/>
      <c r="R31" s="94"/>
    </row>
    <row r="32" spans="1:18" s="98" customFormat="1" ht="14.5" customHeight="1">
      <c r="A32" s="197" t="s">
        <v>3</v>
      </c>
      <c r="B32" s="104">
        <f>B12*100/'Tab. 3.2'!B12</f>
        <v>1.3363448146056842</v>
      </c>
      <c r="C32" s="104">
        <f>C12*100/'Tab. 3.2'!C12</f>
        <v>2.2242731887401939</v>
      </c>
      <c r="D32" s="104">
        <f>D12*100/'Tab. 3.2'!D12</f>
        <v>2.0730058584948177</v>
      </c>
      <c r="E32" s="104">
        <f>E12*100/'Tab. 3.2'!E12</f>
        <v>2.0397712725100283</v>
      </c>
      <c r="F32" s="104">
        <f>F12*100/'Tab. 3.2'!F12</f>
        <v>1.9630018579852977</v>
      </c>
      <c r="G32" s="104">
        <f>G12*100/'Tab. 3.2'!G12</f>
        <v>1.9826161913655629</v>
      </c>
      <c r="H32" s="104">
        <f>H12*100/'Tab. 3.2'!H12</f>
        <v>1.9720791542423421</v>
      </c>
      <c r="I32" s="104">
        <f>I12*100/'Tab. 3.2'!I12</f>
        <v>2.0219415741803801</v>
      </c>
      <c r="J32" s="104">
        <f>J12*100/'Tab. 3.2'!J12</f>
        <v>2.0082016644554335</v>
      </c>
      <c r="K32" s="104">
        <f>K12*100/'Tab. 3.2'!K12</f>
        <v>1.8022657054582905</v>
      </c>
      <c r="L32" s="104">
        <f>L12*100/'Tab. 3.2'!L12</f>
        <v>1.7373872368860674</v>
      </c>
      <c r="M32" s="37">
        <f t="shared" si="9"/>
        <v>-0.24522895447949544</v>
      </c>
      <c r="N32" s="37" t="s">
        <v>140</v>
      </c>
      <c r="O32" s="37">
        <f t="shared" si="10"/>
        <v>0.40104242228038323</v>
      </c>
      <c r="P32" s="37" t="s">
        <v>140</v>
      </c>
      <c r="Q32" s="94"/>
      <c r="R32" s="94"/>
    </row>
    <row r="33" spans="1:18" s="98" customFormat="1" ht="14.5" customHeight="1">
      <c r="A33" s="198" t="s">
        <v>4</v>
      </c>
      <c r="B33" s="105">
        <f>B13*100/'Tab. 3.2'!B13</f>
        <v>3.6221498371335503</v>
      </c>
      <c r="C33" s="105">
        <f>C13*100/'Tab. 3.2'!C13</f>
        <v>3.4853216739537789</v>
      </c>
      <c r="D33" s="105">
        <f>D13*100/'Tab. 3.2'!D13</f>
        <v>4.8090692124105008</v>
      </c>
      <c r="E33" s="105">
        <f>E13*100/'Tab. 3.2'!E13</f>
        <v>4.9978175469227413</v>
      </c>
      <c r="F33" s="105">
        <f>F13*100/'Tab. 3.2'!F13</f>
        <v>3.4580960130187144</v>
      </c>
      <c r="G33" s="105">
        <f>G13*100/'Tab. 3.2'!G13</f>
        <v>3.3109579100145137</v>
      </c>
      <c r="H33" s="105">
        <f>H13*100/'Tab. 3.2'!H13</f>
        <v>3.0844155844155843</v>
      </c>
      <c r="I33" s="105">
        <f>I13*100/'Tab. 3.2'!I13</f>
        <v>3.1527566615987839</v>
      </c>
      <c r="J33" s="105">
        <f>J13*100/'Tab. 3.2'!J13</f>
        <v>2.9928011000566204</v>
      </c>
      <c r="K33" s="105">
        <f>K13*100/'Tab. 3.2'!K13</f>
        <v>3.2285669830402988</v>
      </c>
      <c r="L33" s="105">
        <f>L13*100/'Tab. 3.2'!L13</f>
        <v>3.2205280773521756</v>
      </c>
      <c r="M33" s="38">
        <f t="shared" si="9"/>
        <v>-9.0429832662338061E-2</v>
      </c>
      <c r="N33" s="38" t="s">
        <v>140</v>
      </c>
      <c r="O33" s="38">
        <f t="shared" si="10"/>
        <v>-0.40162175978137471</v>
      </c>
      <c r="P33" s="38" t="s">
        <v>140</v>
      </c>
      <c r="Q33" s="94"/>
      <c r="R33" s="94"/>
    </row>
    <row r="34" spans="1:18" s="98" customFormat="1" ht="14.5" customHeight="1">
      <c r="A34" s="197" t="s">
        <v>5</v>
      </c>
      <c r="B34" s="104">
        <f>B14*100/'Tab. 3.2'!B14</f>
        <v>14.569992425807341</v>
      </c>
      <c r="C34" s="104">
        <f>C14*100/'Tab. 3.2'!C14</f>
        <v>14.21168290203024</v>
      </c>
      <c r="D34" s="104">
        <f>D14*100/'Tab. 3.2'!D14</f>
        <v>14.931330337219901</v>
      </c>
      <c r="E34" s="104">
        <f>E14*100/'Tab. 3.2'!E14</f>
        <v>14.253206454282168</v>
      </c>
      <c r="F34" s="104">
        <f>F14*100/'Tab. 3.2'!F14</f>
        <v>13.880143917247583</v>
      </c>
      <c r="G34" s="104">
        <f>G14*100/'Tab. 3.2'!G14</f>
        <v>14.273952866110939</v>
      </c>
      <c r="H34" s="104">
        <f>H14*100/'Tab. 3.2'!H14</f>
        <v>13.734288618390064</v>
      </c>
      <c r="I34" s="104">
        <f>I14*100/'Tab. 3.2'!I14</f>
        <v>13.432871025568449</v>
      </c>
      <c r="J34" s="104">
        <f>J14*100/'Tab. 3.2'!J14</f>
        <v>13.695806365812572</v>
      </c>
      <c r="K34" s="104">
        <f>K14*100/'Tab. 3.2'!K14</f>
        <v>13.491062039957939</v>
      </c>
      <c r="L34" s="104">
        <f>L14*100/'Tab. 3.2'!L14</f>
        <v>13.742390452655053</v>
      </c>
      <c r="M34" s="37">
        <f t="shared" si="9"/>
        <v>-0.53156241345588562</v>
      </c>
      <c r="N34" s="37" t="s">
        <v>140</v>
      </c>
      <c r="O34" s="37">
        <f t="shared" si="10"/>
        <v>-0.82760197315228723</v>
      </c>
      <c r="P34" s="37" t="s">
        <v>140</v>
      </c>
      <c r="Q34" s="94"/>
      <c r="R34" s="94"/>
    </row>
    <row r="35" spans="1:18" s="98" customFormat="1" ht="14.5" customHeight="1">
      <c r="A35" s="198" t="s">
        <v>6</v>
      </c>
      <c r="B35" s="105">
        <f>B15*100/'Tab. 3.2'!B15</f>
        <v>3.2833917755817659</v>
      </c>
      <c r="C35" s="105">
        <f>C15*100/'Tab. 3.2'!C15</f>
        <v>3.8001838798651546</v>
      </c>
      <c r="D35" s="105">
        <f>D15*100/'Tab. 3.2'!D15</f>
        <v>3.6173393124065769</v>
      </c>
      <c r="E35" s="105">
        <f>E15*100/'Tab. 3.2'!E15</f>
        <v>3.5714285714285716</v>
      </c>
      <c r="F35" s="105">
        <f>F15*100/'Tab. 3.2'!F15</f>
        <v>3.7297297297297298</v>
      </c>
      <c r="G35" s="105">
        <f>G15*100/'Tab. 3.2'!G15</f>
        <v>3.9138943248532287</v>
      </c>
      <c r="H35" s="105">
        <f>H15*100/'Tab. 3.2'!H15</f>
        <v>3.8067349926793557</v>
      </c>
      <c r="I35" s="105">
        <f>I15*100/'Tab. 3.2'!I15</f>
        <v>4.3458159963014333</v>
      </c>
      <c r="J35" s="105">
        <f>J15*100/'Tab. 3.2'!J15</f>
        <v>4.3438500228623687</v>
      </c>
      <c r="K35" s="105">
        <f>K15*100/'Tab. 3.2'!K15</f>
        <v>4.8369203461282453</v>
      </c>
      <c r="L35" s="105">
        <f>L15*100/'Tab. 3.2'!L15</f>
        <v>4.5722713864306783</v>
      </c>
      <c r="M35" s="38">
        <f t="shared" si="9"/>
        <v>0.65837706157744957</v>
      </c>
      <c r="N35" s="38" t="s">
        <v>140</v>
      </c>
      <c r="O35" s="38">
        <f t="shared" si="10"/>
        <v>1.2888796108489124</v>
      </c>
      <c r="P35" s="38" t="s">
        <v>140</v>
      </c>
      <c r="Q35" s="94"/>
      <c r="R35" s="94"/>
    </row>
    <row r="36" spans="1:18" s="98" customFormat="1" ht="14.5" customHeight="1">
      <c r="A36" s="197" t="s">
        <v>7</v>
      </c>
      <c r="B36" s="104">
        <f>B16*100/'Tab. 3.2'!B16</f>
        <v>28.826523276878397</v>
      </c>
      <c r="C36" s="104">
        <f>C16*100/'Tab. 3.2'!C16</f>
        <v>28.489314878091157</v>
      </c>
      <c r="D36" s="104">
        <f>D16*100/'Tab. 3.2'!D16</f>
        <v>28.375976522134501</v>
      </c>
      <c r="E36" s="104">
        <f>E16*100/'Tab. 3.2'!E16</f>
        <v>27.699636421538706</v>
      </c>
      <c r="F36" s="104">
        <f>F16*100/'Tab. 3.2'!F16</f>
        <v>27.482979320192772</v>
      </c>
      <c r="G36" s="104">
        <f>G16*100/'Tab. 3.2'!G16</f>
        <v>26.970861951756955</v>
      </c>
      <c r="H36" s="104">
        <f>H16*100/'Tab. 3.2'!H16</f>
        <v>26.537939927521734</v>
      </c>
      <c r="I36" s="104">
        <f>I16*100/'Tab. 3.2'!I16</f>
        <v>26.053549643644459</v>
      </c>
      <c r="J36" s="104">
        <f>J16*100/'Tab. 3.2'!J16</f>
        <v>26.005624159432692</v>
      </c>
      <c r="K36" s="104">
        <f>K16*100/'Tab. 3.2'!K16</f>
        <v>24.968063546339074</v>
      </c>
      <c r="L36" s="104">
        <f>L16*100/'Tab. 3.2'!L16</f>
        <v>24.428845523889748</v>
      </c>
      <c r="M36" s="37">
        <f t="shared" si="9"/>
        <v>-2.5420164278672068</v>
      </c>
      <c r="N36" s="37" t="s">
        <v>140</v>
      </c>
      <c r="O36" s="37">
        <f t="shared" si="10"/>
        <v>-4.397677752988649</v>
      </c>
      <c r="P36" s="37" t="s">
        <v>140</v>
      </c>
      <c r="Q36" s="94"/>
      <c r="R36" s="94"/>
    </row>
    <row r="37" spans="1:18" s="98" customFormat="1" ht="14.5" customHeight="1">
      <c r="A37" s="198" t="s">
        <v>8</v>
      </c>
      <c r="B37" s="105">
        <f>B17*100/'Tab. 3.2'!B17</f>
        <v>13.393481605818996</v>
      </c>
      <c r="C37" s="105">
        <f>C17*100/'Tab. 3.2'!C17</f>
        <v>12.928882824719624</v>
      </c>
      <c r="D37" s="105">
        <f>D17*100/'Tab. 3.2'!D17</f>
        <v>12.502414836757035</v>
      </c>
      <c r="E37" s="105">
        <f>E17*100/'Tab. 3.2'!E17</f>
        <v>12.574132685984697</v>
      </c>
      <c r="F37" s="105">
        <f>F17*100/'Tab. 3.2'!F17</f>
        <v>12.081391646646791</v>
      </c>
      <c r="G37" s="105">
        <f>G17*100/'Tab. 3.2'!G17</f>
        <v>12.032477039797683</v>
      </c>
      <c r="H37" s="105">
        <f>H17*100/'Tab. 3.2'!H17</f>
        <v>11.758186397984886</v>
      </c>
      <c r="I37" s="105">
        <f>I17*100/'Tab. 3.2'!I17</f>
        <v>12.167738220900105</v>
      </c>
      <c r="J37" s="105">
        <f>J17*100/'Tab. 3.2'!J17</f>
        <v>11.877237385138063</v>
      </c>
      <c r="K37" s="105">
        <f>K17*100/'Tab. 3.2'!K17</f>
        <v>11.883334428167904</v>
      </c>
      <c r="L37" s="105">
        <f>L17*100/'Tab. 3.2'!L17</f>
        <v>11.573789270486413</v>
      </c>
      <c r="M37" s="38">
        <f t="shared" si="9"/>
        <v>-0.45868776931127009</v>
      </c>
      <c r="N37" s="38" t="s">
        <v>140</v>
      </c>
      <c r="O37" s="38">
        <f t="shared" si="10"/>
        <v>-1.8196923353325829</v>
      </c>
      <c r="P37" s="38" t="s">
        <v>140</v>
      </c>
      <c r="Q37" s="94"/>
      <c r="R37" s="94"/>
    </row>
    <row r="38" spans="1:18" s="98" customFormat="1" ht="14.5" customHeight="1">
      <c r="A38" s="197" t="s">
        <v>9</v>
      </c>
      <c r="B38" s="104">
        <f>B18*100/'Tab. 3.2'!B18</f>
        <v>31.954946856327005</v>
      </c>
      <c r="C38" s="104">
        <f>C18*100/'Tab. 3.2'!C18</f>
        <v>30.865650260922951</v>
      </c>
      <c r="D38" s="104">
        <f>D18*100/'Tab. 3.2'!D18</f>
        <v>30.618216139688531</v>
      </c>
      <c r="E38" s="104">
        <f>E18*100/'Tab. 3.2'!E18</f>
        <v>29.930581970330923</v>
      </c>
      <c r="F38" s="104">
        <f>F18*100/'Tab. 3.2'!F18</f>
        <v>31.044043452570339</v>
      </c>
      <c r="G38" s="104">
        <f>G18*100/'Tab. 3.2'!G18</f>
        <v>30.922556072788829</v>
      </c>
      <c r="H38" s="104">
        <f>H18*100/'Tab. 3.2'!H18</f>
        <v>29.745099620876019</v>
      </c>
      <c r="I38" s="104">
        <f>I18*100/'Tab. 3.2'!I18</f>
        <v>30.170502331982568</v>
      </c>
      <c r="J38" s="104">
        <f>J18*100/'Tab. 3.2'!J18</f>
        <v>29.371337625696302</v>
      </c>
      <c r="K38" s="104">
        <f>K18*100/'Tab. 3.2'!K18</f>
        <v>29.100620859491521</v>
      </c>
      <c r="L38" s="104">
        <f>L18*100/'Tab. 3.2'!L18</f>
        <v>28.772000537417707</v>
      </c>
      <c r="M38" s="37">
        <f t="shared" si="9"/>
        <v>-2.1505555353711223</v>
      </c>
      <c r="N38" s="37" t="s">
        <v>140</v>
      </c>
      <c r="O38" s="37">
        <f t="shared" si="10"/>
        <v>-3.1829463189092984</v>
      </c>
      <c r="P38" s="37" t="s">
        <v>140</v>
      </c>
      <c r="Q38" s="94"/>
      <c r="R38" s="94"/>
    </row>
    <row r="39" spans="1:18" s="98" customFormat="1" ht="14.5" customHeight="1">
      <c r="A39" s="198" t="s">
        <v>10</v>
      </c>
      <c r="B39" s="105">
        <f>B19*100/'Tab. 3.2'!B19</f>
        <v>26.811069414269099</v>
      </c>
      <c r="C39" s="105">
        <f>C19*100/'Tab. 3.2'!C19</f>
        <v>26.259171879396551</v>
      </c>
      <c r="D39" s="105">
        <f>D19*100/'Tab. 3.2'!D19</f>
        <v>25.9131848886665</v>
      </c>
      <c r="E39" s="105">
        <f>E19*100/'Tab. 3.2'!E19</f>
        <v>25.152773425258541</v>
      </c>
      <c r="F39" s="105">
        <f>F19*100/'Tab. 3.2'!F19</f>
        <v>25.050931449022666</v>
      </c>
      <c r="G39" s="105">
        <f>G19*100/'Tab. 3.2'!G19</f>
        <v>24.838687534321799</v>
      </c>
      <c r="H39" s="105">
        <f>H19*100/'Tab. 3.2'!H19</f>
        <v>24.189130748162029</v>
      </c>
      <c r="I39" s="105">
        <f>I19*100/'Tab. 3.2'!I19</f>
        <v>23.821966727636966</v>
      </c>
      <c r="J39" s="105">
        <f>J19*100/'Tab. 3.2'!J19</f>
        <v>23.620062745303947</v>
      </c>
      <c r="K39" s="105">
        <f>K19*100/'Tab. 3.2'!K19</f>
        <v>23.161489233641646</v>
      </c>
      <c r="L39" s="105">
        <f>L19*100/'Tab. 3.2'!L19</f>
        <v>23.032042535171506</v>
      </c>
      <c r="M39" s="38">
        <f t="shared" si="9"/>
        <v>-1.8066449991502935</v>
      </c>
      <c r="N39" s="38" t="s">
        <v>140</v>
      </c>
      <c r="O39" s="38">
        <f t="shared" si="10"/>
        <v>-3.7790268790975929</v>
      </c>
      <c r="P39" s="38" t="s">
        <v>140</v>
      </c>
      <c r="Q39" s="94"/>
      <c r="R39" s="94"/>
    </row>
    <row r="40" spans="1:18" s="98" customFormat="1" ht="14.5" customHeight="1">
      <c r="A40" s="197" t="s">
        <v>11</v>
      </c>
      <c r="B40" s="104">
        <f>B20*100/'Tab. 3.2'!B20</f>
        <v>36.89137315644151</v>
      </c>
      <c r="C40" s="104">
        <f>C20*100/'Tab. 3.2'!C20</f>
        <v>36.171229177917169</v>
      </c>
      <c r="D40" s="104">
        <f>D20*100/'Tab. 3.2'!D20</f>
        <v>35.50169240944637</v>
      </c>
      <c r="E40" s="104">
        <f>E20*100/'Tab. 3.2'!E20</f>
        <v>35.601488815813248</v>
      </c>
      <c r="F40" s="104">
        <f>F20*100/'Tab. 3.2'!F20</f>
        <v>34.950484975920773</v>
      </c>
      <c r="G40" s="104">
        <f>G20*100/'Tab. 3.2'!G20</f>
        <v>34.196380291994018</v>
      </c>
      <c r="H40" s="104">
        <f>H20*100/'Tab. 3.2'!H20</f>
        <v>33.890414229437745</v>
      </c>
      <c r="I40" s="104">
        <f>I20*100/'Tab. 3.2'!I20</f>
        <v>33.576299732184765</v>
      </c>
      <c r="J40" s="104">
        <f>J20*100/'Tab. 3.2'!J20</f>
        <v>32.91177931456081</v>
      </c>
      <c r="K40" s="104">
        <f>K20*100/'Tab. 3.2'!K20</f>
        <v>32.429212974544072</v>
      </c>
      <c r="L40" s="104">
        <f>L20*100/'Tab. 3.2'!L20</f>
        <v>31.950843111000157</v>
      </c>
      <c r="M40" s="37">
        <f t="shared" si="9"/>
        <v>-2.2455371809938605</v>
      </c>
      <c r="N40" s="37" t="s">
        <v>140</v>
      </c>
      <c r="O40" s="37">
        <f t="shared" si="10"/>
        <v>-4.9405300454413528</v>
      </c>
      <c r="P40" s="37" t="s">
        <v>140</v>
      </c>
      <c r="Q40" s="94"/>
      <c r="R40" s="94"/>
    </row>
    <row r="41" spans="1:18" s="98" customFormat="1" ht="14.5" customHeight="1">
      <c r="A41" s="198" t="s">
        <v>12</v>
      </c>
      <c r="B41" s="105">
        <f>B21*100/'Tab. 3.2'!B21</f>
        <v>46.693386773547097</v>
      </c>
      <c r="C41" s="105">
        <f>C21*100/'Tab. 3.2'!C21</f>
        <v>47.63086082857852</v>
      </c>
      <c r="D41" s="105">
        <f>D21*100/'Tab. 3.2'!D21</f>
        <v>46.937775600195984</v>
      </c>
      <c r="E41" s="105">
        <f>E21*100/'Tab. 3.2'!E21</f>
        <v>46.079128168680406</v>
      </c>
      <c r="F41" s="105">
        <f>F21*100/'Tab. 3.2'!F21</f>
        <v>45.073664825046038</v>
      </c>
      <c r="G41" s="105">
        <f>G21*100/'Tab. 3.2'!G21</f>
        <v>45.670950073730779</v>
      </c>
      <c r="H41" s="105">
        <f>H21*100/'Tab. 3.2'!H21</f>
        <v>44.431113777244548</v>
      </c>
      <c r="I41" s="105">
        <f>I21*100/'Tab. 3.2'!I21</f>
        <v>44.146608315098469</v>
      </c>
      <c r="J41" s="105">
        <f>J21*100/'Tab. 3.2'!J21</f>
        <v>43.656022976854196</v>
      </c>
      <c r="K41" s="105">
        <f>K21*100/'Tab. 3.2'!K21</f>
        <v>43.118666230794375</v>
      </c>
      <c r="L41" s="105">
        <f>L21*100/'Tab. 3.2'!L21</f>
        <v>41.865683603141527</v>
      </c>
      <c r="M41" s="38">
        <f t="shared" si="9"/>
        <v>-3.8052664705892525</v>
      </c>
      <c r="N41" s="38" t="s">
        <v>140</v>
      </c>
      <c r="O41" s="38">
        <f t="shared" si="10"/>
        <v>-4.8277031704055702</v>
      </c>
      <c r="P41" s="38" t="s">
        <v>140</v>
      </c>
      <c r="Q41" s="94"/>
      <c r="R41" s="94"/>
    </row>
    <row r="42" spans="1:18" s="98" customFormat="1" ht="14.5" customHeight="1">
      <c r="A42" s="195" t="s">
        <v>41</v>
      </c>
      <c r="B42" s="104">
        <f>B22*100/'Tab. 3.2'!B22</f>
        <v>2.3272586773134134</v>
      </c>
      <c r="C42" s="104">
        <f>C22*100/'Tab. 3.2'!C22</f>
        <v>2.2577739974482776</v>
      </c>
      <c r="D42" s="104">
        <f>D22*100/'Tab. 3.2'!D22</f>
        <v>2.2158171890011795</v>
      </c>
      <c r="E42" s="104">
        <f>E22*100/'Tab. 3.2'!E22</f>
        <v>2.1720707229013572</v>
      </c>
      <c r="F42" s="104">
        <f>F22*100/'Tab. 3.2'!F22</f>
        <v>2.2373616164744137</v>
      </c>
      <c r="G42" s="104">
        <f>G22*100/'Tab. 3.2'!G22</f>
        <v>2.1516445144166236</v>
      </c>
      <c r="H42" s="104">
        <f>H22*100/'Tab. 3.2'!H22</f>
        <v>2.2027992111662105</v>
      </c>
      <c r="I42" s="104">
        <f>I22*100/'Tab. 3.2'!I22</f>
        <v>2.1701165484025147</v>
      </c>
      <c r="J42" s="104">
        <f>J22*100/'Tab. 3.2'!J22</f>
        <v>2.1618440239638783</v>
      </c>
      <c r="K42" s="104">
        <f>K22*100/'Tab. 3.2'!K22</f>
        <v>2.1212095407594118</v>
      </c>
      <c r="L42" s="104">
        <f>L22*100/'Tab. 3.2'!L22</f>
        <v>2.0533526306267782</v>
      </c>
      <c r="M42" s="37">
        <f t="shared" si="9"/>
        <v>-9.8291883789845436E-2</v>
      </c>
      <c r="N42" s="37" t="s">
        <v>140</v>
      </c>
      <c r="O42" s="37">
        <f t="shared" si="10"/>
        <v>-0.27390604668663521</v>
      </c>
      <c r="P42" s="37" t="s">
        <v>140</v>
      </c>
      <c r="Q42" s="94"/>
      <c r="R42" s="94"/>
    </row>
    <row r="43" spans="1:18" s="98" customFormat="1" ht="14.5" customHeight="1">
      <c r="A43" s="198" t="s">
        <v>13</v>
      </c>
      <c r="B43" s="105">
        <f>B23*100/'Tab. 3.2'!B23</f>
        <v>2.8892351642643814</v>
      </c>
      <c r="C43" s="105">
        <f>C23*100/'Tab. 3.2'!C23</f>
        <v>2.8512084592145017</v>
      </c>
      <c r="D43" s="105">
        <f>D23*100/'Tab. 3.2'!D23</f>
        <v>2.8913876189299397</v>
      </c>
      <c r="E43" s="105">
        <f>E23*100/'Tab. 3.2'!E23</f>
        <v>2.8625058657907085</v>
      </c>
      <c r="F43" s="105">
        <f>F23*100/'Tab. 3.2'!F23</f>
        <v>2.790954219525648</v>
      </c>
      <c r="G43" s="105">
        <f>G23*100/'Tab. 3.2'!G23</f>
        <v>2.6167767180239667</v>
      </c>
      <c r="H43" s="105">
        <f>H23*100/'Tab. 3.2'!H23</f>
        <v>2.6734823124943454</v>
      </c>
      <c r="I43" s="105">
        <f>I23*100/'Tab. 3.2'!I23</f>
        <v>2.4779361846571621</v>
      </c>
      <c r="J43" s="105">
        <f>J23*100/'Tab. 3.2'!J23</f>
        <v>2.4170029163836841</v>
      </c>
      <c r="K43" s="105">
        <f>K23*100/'Tab. 3.2'!K23</f>
        <v>2.3587597489062202</v>
      </c>
      <c r="L43" s="105">
        <f>L23*100/'Tab. 3.2'!L23</f>
        <v>2.2508275101140125</v>
      </c>
      <c r="M43" s="38">
        <f t="shared" si="9"/>
        <v>-0.36594920790995422</v>
      </c>
      <c r="N43" s="38" t="s">
        <v>140</v>
      </c>
      <c r="O43" s="38">
        <f t="shared" si="10"/>
        <v>-0.63840765415036893</v>
      </c>
      <c r="P43" s="38" t="s">
        <v>140</v>
      </c>
      <c r="Q43" s="94"/>
      <c r="R43" s="94"/>
    </row>
    <row r="44" spans="1:18" s="98" customFormat="1" ht="14.5" customHeight="1">
      <c r="A44" s="197" t="s">
        <v>14</v>
      </c>
      <c r="B44" s="104">
        <f>B24*100/'Tab. 3.2'!B24</f>
        <v>0.78441086615473532</v>
      </c>
      <c r="C44" s="104">
        <f>C24*100/'Tab. 3.2'!C24</f>
        <v>0.84315715512530254</v>
      </c>
      <c r="D44" s="104">
        <f>D24*100/'Tab. 3.2'!D24</f>
        <v>0.76007677543186181</v>
      </c>
      <c r="E44" s="104">
        <f>E24*100/'Tab. 3.2'!E24</f>
        <v>0.82021237641889422</v>
      </c>
      <c r="F44" s="104">
        <f>F24*100/'Tab. 3.2'!F24</f>
        <v>0.86792188703016726</v>
      </c>
      <c r="G44" s="104">
        <f>G24*100/'Tab. 3.2'!G24</f>
        <v>0.7641851875437814</v>
      </c>
      <c r="H44" s="104">
        <f>H24*100/'Tab. 3.2'!H24</f>
        <v>0.92699884125144849</v>
      </c>
      <c r="I44" s="104">
        <f>I24*100/'Tab. 3.2'!I24</f>
        <v>0.87461845503639357</v>
      </c>
      <c r="J44" s="104">
        <f>J24*100/'Tab. 3.2'!J24</f>
        <v>1.0532837670384139</v>
      </c>
      <c r="K44" s="104">
        <f>K24*100/'Tab. 3.2'!K24</f>
        <v>1.0310409125808928</v>
      </c>
      <c r="L44" s="104">
        <f>L24*100/'Tab. 3.2'!L24</f>
        <v>0.88038378406874374</v>
      </c>
      <c r="M44" s="37">
        <f t="shared" si="9"/>
        <v>0.11619859652496234</v>
      </c>
      <c r="N44" s="37" t="s">
        <v>140</v>
      </c>
      <c r="O44" s="37">
        <f t="shared" si="10"/>
        <v>9.5972917914008415E-2</v>
      </c>
      <c r="P44" s="37" t="s">
        <v>140</v>
      </c>
      <c r="Q44" s="94"/>
      <c r="R44" s="94"/>
    </row>
    <row r="45" spans="1:18" s="98" customFormat="1" ht="14.5" customHeight="1">
      <c r="A45" s="198" t="s">
        <v>15</v>
      </c>
      <c r="B45" s="105">
        <f>B25*100/'Tab. 3.2'!B25</f>
        <v>1.9462826002335538</v>
      </c>
      <c r="C45" s="105">
        <f>C25*100/'Tab. 3.2'!C25</f>
        <v>2.0132549706139802</v>
      </c>
      <c r="D45" s="105">
        <f>D25*100/'Tab. 3.2'!D25</f>
        <v>1.9750393796195322</v>
      </c>
      <c r="E45" s="105">
        <f>E25*100/'Tab. 3.2'!E25</f>
        <v>1.9745958429561201</v>
      </c>
      <c r="F45" s="105">
        <f>F25*100/'Tab. 3.2'!F25</f>
        <v>1.9079312257348864</v>
      </c>
      <c r="G45" s="105">
        <f>G25*100/'Tab. 3.2'!G25</f>
        <v>1.9186890686579547</v>
      </c>
      <c r="H45" s="105">
        <f>H25*100/'Tab. 3.2'!H25</f>
        <v>1.9142043781289879</v>
      </c>
      <c r="I45" s="105">
        <f>I25*100/'Tab. 3.2'!I25</f>
        <v>1.8434055492208286</v>
      </c>
      <c r="J45" s="105">
        <f>J25*100/'Tab. 3.2'!J25</f>
        <v>1.8781493357764545</v>
      </c>
      <c r="K45" s="105">
        <f>K25*100/'Tab. 3.2'!K25</f>
        <v>1.7990074441687345</v>
      </c>
      <c r="L45" s="105">
        <f>L25*100/'Tab. 3.2'!L25</f>
        <v>1.7351519337016574</v>
      </c>
      <c r="M45" s="38">
        <f t="shared" si="9"/>
        <v>-0.18353713495629731</v>
      </c>
      <c r="N45" s="38" t="s">
        <v>140</v>
      </c>
      <c r="O45" s="38">
        <f t="shared" si="10"/>
        <v>-0.21113066653189638</v>
      </c>
      <c r="P45" s="38" t="s">
        <v>140</v>
      </c>
      <c r="Q45" s="94"/>
      <c r="R45" s="94"/>
    </row>
    <row r="46" spans="1:18" s="98" customFormat="1" ht="14.5" customHeight="1">
      <c r="A46" s="197" t="s">
        <v>16</v>
      </c>
      <c r="B46" s="104">
        <f>B26*100/'Tab. 3.2'!B26</f>
        <v>1.5485498108448927</v>
      </c>
      <c r="C46" s="104">
        <f>C26*100/'Tab. 3.2'!C26</f>
        <v>1.5987597500121118</v>
      </c>
      <c r="D46" s="104">
        <f>D26*100/'Tab. 3.2'!D26</f>
        <v>1.5955232853905563</v>
      </c>
      <c r="E46" s="104">
        <f>E26*100/'Tab. 3.2'!E26</f>
        <v>1.5660542432195976</v>
      </c>
      <c r="F46" s="104">
        <f>F26*100/'Tab. 3.2'!F26</f>
        <v>1.7067653711700597</v>
      </c>
      <c r="G46" s="104">
        <f>G26*100/'Tab. 3.2'!G26</f>
        <v>1.5682135183021073</v>
      </c>
      <c r="H46" s="104">
        <f>H26*100/'Tab. 3.2'!H26</f>
        <v>1.5704736577301803</v>
      </c>
      <c r="I46" s="104">
        <f>I26*100/'Tab. 3.2'!I26</f>
        <v>1.5063690951372739</v>
      </c>
      <c r="J46" s="104">
        <f>J26*100/'Tab. 3.2'!J26</f>
        <v>1.4803947719391837</v>
      </c>
      <c r="K46" s="104">
        <f>K26*100/'Tab. 3.2'!K26</f>
        <v>1.4191322461999154</v>
      </c>
      <c r="L46" s="104">
        <f>L26*100/'Tab. 3.2'!L26</f>
        <v>1.379440072734113</v>
      </c>
      <c r="M46" s="37">
        <f t="shared" si="9"/>
        <v>-0.18877344556799436</v>
      </c>
      <c r="N46" s="37" t="s">
        <v>140</v>
      </c>
      <c r="O46" s="37">
        <f t="shared" si="10"/>
        <v>-0.16910973811077978</v>
      </c>
      <c r="P46" s="37" t="s">
        <v>140</v>
      </c>
      <c r="Q46" s="94"/>
      <c r="R46" s="94"/>
    </row>
    <row r="47" spans="1:18" s="98" customFormat="1" ht="14.5" customHeight="1">
      <c r="A47" s="198" t="s">
        <v>17</v>
      </c>
      <c r="B47" s="105">
        <f>B27*100/'Tab. 3.2'!B27</f>
        <v>2.2042499207104345</v>
      </c>
      <c r="C47" s="105">
        <f>C27*100/'Tab. 3.2'!C27</f>
        <v>1.8125</v>
      </c>
      <c r="D47" s="105">
        <f>D27*100/'Tab. 3.2'!D27</f>
        <v>1.7485175611981147</v>
      </c>
      <c r="E47" s="105">
        <f>E27*100/'Tab. 3.2'!E27</f>
        <v>1.6583136792452831</v>
      </c>
      <c r="F47" s="105">
        <f>F27*100/'Tab. 3.2'!F27</f>
        <v>1.8612398609501739</v>
      </c>
      <c r="G47" s="105">
        <f>G27*100/'Tab. 3.2'!G27</f>
        <v>1.919696223894241</v>
      </c>
      <c r="H47" s="105">
        <f>H27*100/'Tab. 3.2'!H27</f>
        <v>1.8806214227309894</v>
      </c>
      <c r="I47" s="105">
        <f>I27*100/'Tab. 3.2'!I27</f>
        <v>2.0402755696873345</v>
      </c>
      <c r="J47" s="105">
        <f>J27*100/'Tab. 3.2'!J27</f>
        <v>1.9422932800399699</v>
      </c>
      <c r="K47" s="105">
        <f>K27*100/'Tab. 3.2'!K27</f>
        <v>1.940109658371995</v>
      </c>
      <c r="L47" s="105">
        <f>L27*100/'Tab. 3.2'!L27</f>
        <v>1.8949181739879415</v>
      </c>
      <c r="M47" s="38">
        <f t="shared" si="9"/>
        <v>-2.4778049906299504E-2</v>
      </c>
      <c r="N47" s="38" t="s">
        <v>140</v>
      </c>
      <c r="O47" s="38">
        <f t="shared" si="10"/>
        <v>-0.30933174672249297</v>
      </c>
      <c r="P47" s="38" t="s">
        <v>140</v>
      </c>
      <c r="Q47" s="94"/>
      <c r="R47" s="94"/>
    </row>
    <row r="48" spans="1:18" s="98" customFormat="1" ht="14.5" customHeight="1">
      <c r="A48" s="197" t="s">
        <v>18</v>
      </c>
      <c r="B48" s="104">
        <f>B28*100/'Tab. 3.2'!B28</f>
        <v>5.3263916700040044</v>
      </c>
      <c r="C48" s="104">
        <f>C28*100/'Tab. 3.2'!C28</f>
        <v>5.3103659158087861</v>
      </c>
      <c r="D48" s="104">
        <f>D28*100/'Tab. 3.2'!D28</f>
        <v>5.1772481474063685</v>
      </c>
      <c r="E48" s="104">
        <f>E28*100/'Tab. 3.2'!E28</f>
        <v>4.9961345187475841</v>
      </c>
      <c r="F48" s="104">
        <f>F28*100/'Tab. 3.2'!F28</f>
        <v>5.0533873343151692</v>
      </c>
      <c r="G48" s="104">
        <f>G28*100/'Tab. 3.2'!G28</f>
        <v>4.8051637580683719</v>
      </c>
      <c r="H48" s="104">
        <f>H28*100/'Tab. 3.2'!H28</f>
        <v>4.8997437057138553</v>
      </c>
      <c r="I48" s="104">
        <f>I28*100/'Tab. 3.2'!I28</f>
        <v>5.0287043092798491</v>
      </c>
      <c r="J48" s="104">
        <f>J28*100/'Tab. 3.2'!J28</f>
        <v>5.0162728173199378</v>
      </c>
      <c r="K48" s="104">
        <f>K28*100/'Tab. 3.2'!K28</f>
        <v>5.0454227812718377</v>
      </c>
      <c r="L48" s="104">
        <f>L28*100/'Tab. 3.2'!L28</f>
        <v>5.1336677891553846</v>
      </c>
      <c r="M48" s="37">
        <f t="shared" si="9"/>
        <v>0.32850403108701265</v>
      </c>
      <c r="N48" s="37" t="s">
        <v>140</v>
      </c>
      <c r="O48" s="37">
        <f t="shared" si="10"/>
        <v>-0.1927238808486198</v>
      </c>
      <c r="P48" s="37" t="s">
        <v>140</v>
      </c>
      <c r="Q48" s="94"/>
      <c r="R48" s="94"/>
    </row>
    <row r="49" spans="1:18" s="184" customFormat="1" ht="20.149999999999999" customHeight="1">
      <c r="A49" s="231" t="s">
        <v>250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85"/>
      <c r="R49" s="185"/>
    </row>
    <row r="50" spans="1:18" s="184" customFormat="1" ht="14.5" customHeight="1">
      <c r="A50" s="235" t="s">
        <v>251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8" s="184" customFormat="1" ht="14.5" customHeight="1">
      <c r="A51" s="235" t="s">
        <v>142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</sheetData>
  <mergeCells count="20">
    <mergeCell ref="D5:D6"/>
    <mergeCell ref="E5:E6"/>
    <mergeCell ref="L5:L6"/>
    <mergeCell ref="F5:F6"/>
    <mergeCell ref="A49:P49"/>
    <mergeCell ref="B29:P29"/>
    <mergeCell ref="A51:P51"/>
    <mergeCell ref="A50:P50"/>
    <mergeCell ref="O5:P5"/>
    <mergeCell ref="B5:B6"/>
    <mergeCell ref="B7:P7"/>
    <mergeCell ref="B9:P9"/>
    <mergeCell ref="M5:N5"/>
    <mergeCell ref="K5:K6"/>
    <mergeCell ref="A5:A6"/>
    <mergeCell ref="G5:G6"/>
    <mergeCell ref="H5:H6"/>
    <mergeCell ref="I5:I6"/>
    <mergeCell ref="J5:J6"/>
    <mergeCell ref="C5:C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K12" sqref="K12"/>
    </sheetView>
  </sheetViews>
  <sheetFormatPr baseColWidth="10" defaultColWidth="10.81640625" defaultRowHeight="14.5" customHeight="1"/>
  <cols>
    <col min="1" max="1" width="33.54296875" style="7" customWidth="1"/>
    <col min="2" max="6" width="15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223</v>
      </c>
    </row>
    <row r="4" spans="1:6" s="9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34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34" customFormat="1" ht="14.5" customHeight="1">
      <c r="A8" s="23"/>
      <c r="B8" s="329" t="s">
        <v>30</v>
      </c>
      <c r="C8" s="329"/>
      <c r="D8" s="329"/>
      <c r="E8" s="329"/>
      <c r="F8" s="329"/>
    </row>
    <row r="9" spans="1:6" s="9" customFormat="1" ht="14.5" customHeight="1">
      <c r="A9" s="41" t="s">
        <v>20</v>
      </c>
      <c r="B9" s="17">
        <f>B16+B23</f>
        <v>513008</v>
      </c>
      <c r="C9" s="17">
        <f>C16+C23</f>
        <v>80529</v>
      </c>
      <c r="D9" s="104">
        <f>C9*100/B9</f>
        <v>15.697416024701369</v>
      </c>
      <c r="E9" s="17">
        <f>B9-C9</f>
        <v>432479</v>
      </c>
      <c r="F9" s="104">
        <f>E9*100/B9</f>
        <v>84.302583975298631</v>
      </c>
    </row>
    <row r="10" spans="1:6" s="9" customFormat="1" ht="14.5" customHeight="1">
      <c r="A10" s="18" t="s">
        <v>43</v>
      </c>
      <c r="B10" s="20">
        <f t="shared" ref="B10:C10" si="0">B17+B24</f>
        <v>29786</v>
      </c>
      <c r="C10" s="20">
        <f t="shared" si="0"/>
        <v>700</v>
      </c>
      <c r="D10" s="106">
        <f t="shared" ref="D10:D14" si="1">C10*100/B10</f>
        <v>2.3500973611763918</v>
      </c>
      <c r="E10" s="20">
        <f t="shared" ref="E10:E14" si="2">B10-C10</f>
        <v>29086</v>
      </c>
      <c r="F10" s="106">
        <f t="shared" ref="F10:F14" si="3">E10*100/B10</f>
        <v>97.649902638823605</v>
      </c>
    </row>
    <row r="11" spans="1:6" s="9" customFormat="1" ht="14.5" customHeight="1">
      <c r="A11" s="109" t="s">
        <v>27</v>
      </c>
      <c r="B11" s="11">
        <f t="shared" ref="B11:C11" si="4">B18+B25</f>
        <v>215316</v>
      </c>
      <c r="C11" s="11">
        <f t="shared" si="4"/>
        <v>19467</v>
      </c>
      <c r="D11" s="104">
        <f t="shared" si="1"/>
        <v>9.041130245778298</v>
      </c>
      <c r="E11" s="17">
        <f t="shared" si="2"/>
        <v>195849</v>
      </c>
      <c r="F11" s="104">
        <f t="shared" si="3"/>
        <v>90.958869754221709</v>
      </c>
    </row>
    <row r="12" spans="1:6" s="9" customFormat="1" ht="14.5" customHeight="1">
      <c r="A12" s="18" t="s">
        <v>45</v>
      </c>
      <c r="B12" s="20">
        <f t="shared" ref="B12:C12" si="5">B19+B26</f>
        <v>189855</v>
      </c>
      <c r="C12" s="20">
        <f t="shared" si="5"/>
        <v>41255</v>
      </c>
      <c r="D12" s="105">
        <f t="shared" si="1"/>
        <v>21.729741118221799</v>
      </c>
      <c r="E12" s="19">
        <f t="shared" si="2"/>
        <v>148600</v>
      </c>
      <c r="F12" s="105">
        <f t="shared" si="3"/>
        <v>78.270258881778204</v>
      </c>
    </row>
    <row r="13" spans="1:6" s="9" customFormat="1" ht="14.5" customHeight="1">
      <c r="A13" s="109" t="s">
        <v>46</v>
      </c>
      <c r="B13" s="11">
        <f t="shared" ref="B13:C13" si="6">B20+B27</f>
        <v>19381</v>
      </c>
      <c r="C13" s="11">
        <f t="shared" si="6"/>
        <v>6163</v>
      </c>
      <c r="D13" s="104">
        <f t="shared" si="1"/>
        <v>31.799184768587793</v>
      </c>
      <c r="E13" s="17">
        <f t="shared" si="2"/>
        <v>13218</v>
      </c>
      <c r="F13" s="104">
        <f t="shared" si="3"/>
        <v>68.200815231412207</v>
      </c>
    </row>
    <row r="14" spans="1:6" s="9" customFormat="1" ht="14.5" customHeight="1">
      <c r="A14" s="18" t="s">
        <v>29</v>
      </c>
      <c r="B14" s="20">
        <f t="shared" ref="B14:C14" si="7">B21+B28</f>
        <v>58670</v>
      </c>
      <c r="C14" s="20">
        <f t="shared" si="7"/>
        <v>12944</v>
      </c>
      <c r="D14" s="105">
        <f t="shared" si="1"/>
        <v>22.062382819158003</v>
      </c>
      <c r="E14" s="19">
        <f t="shared" si="2"/>
        <v>45726</v>
      </c>
      <c r="F14" s="105">
        <f t="shared" si="3"/>
        <v>77.937617180841997</v>
      </c>
    </row>
    <row r="15" spans="1:6" s="9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" customFormat="1" ht="14.5" customHeight="1">
      <c r="A16" s="41" t="s">
        <v>20</v>
      </c>
      <c r="B16" s="17">
        <f>SUM(B17:B21)</f>
        <v>399405</v>
      </c>
      <c r="C16" s="17">
        <f>SUM(C17:C21)</f>
        <v>66838</v>
      </c>
      <c r="D16" s="104">
        <f>C16*100/B16</f>
        <v>16.734392408707954</v>
      </c>
      <c r="E16" s="17">
        <f>B16-C16</f>
        <v>332567</v>
      </c>
      <c r="F16" s="104">
        <f>E16*100/B16</f>
        <v>83.265607591292053</v>
      </c>
    </row>
    <row r="17" spans="1:6" s="9" customFormat="1" ht="14.5" customHeight="1">
      <c r="A17" s="18" t="s">
        <v>43</v>
      </c>
      <c r="B17" s="20">
        <v>22895</v>
      </c>
      <c r="C17" s="20">
        <v>536</v>
      </c>
      <c r="D17" s="106">
        <f t="shared" ref="D17:D21" si="8">C17*100/B17</f>
        <v>2.3411225158331512</v>
      </c>
      <c r="E17" s="20">
        <f t="shared" ref="E17:E21" si="9">B17-C17</f>
        <v>22359</v>
      </c>
      <c r="F17" s="106">
        <f t="shared" ref="F17:F21" si="10">E17*100/B17</f>
        <v>97.658877484166851</v>
      </c>
    </row>
    <row r="18" spans="1:6" s="9" customFormat="1" ht="14.5" customHeight="1">
      <c r="A18" s="109" t="s">
        <v>27</v>
      </c>
      <c r="B18" s="11">
        <v>151751</v>
      </c>
      <c r="C18" s="11">
        <v>14497</v>
      </c>
      <c r="D18" s="104">
        <f t="shared" si="8"/>
        <v>9.5531495673834108</v>
      </c>
      <c r="E18" s="17">
        <f t="shared" si="9"/>
        <v>137254</v>
      </c>
      <c r="F18" s="104">
        <f t="shared" si="10"/>
        <v>90.446850432616586</v>
      </c>
    </row>
    <row r="19" spans="1:6" ht="14.5" customHeight="1">
      <c r="A19" s="18" t="s">
        <v>45</v>
      </c>
      <c r="B19" s="20">
        <v>171741</v>
      </c>
      <c r="C19" s="20">
        <v>36889</v>
      </c>
      <c r="D19" s="105">
        <f t="shared" si="8"/>
        <v>21.479437059292771</v>
      </c>
      <c r="E19" s="19">
        <f t="shared" si="9"/>
        <v>134852</v>
      </c>
      <c r="F19" s="105">
        <f t="shared" si="10"/>
        <v>78.520562940707222</v>
      </c>
    </row>
    <row r="20" spans="1:6" ht="14.5" customHeight="1">
      <c r="A20" s="109" t="s">
        <v>46</v>
      </c>
      <c r="B20" s="11">
        <v>14060</v>
      </c>
      <c r="C20" s="11">
        <v>5560</v>
      </c>
      <c r="D20" s="104">
        <f t="shared" si="8"/>
        <v>39.544807965860599</v>
      </c>
      <c r="E20" s="17">
        <f t="shared" si="9"/>
        <v>8500</v>
      </c>
      <c r="F20" s="104">
        <f t="shared" si="10"/>
        <v>60.455192034139401</v>
      </c>
    </row>
    <row r="21" spans="1:6" ht="14.5" customHeight="1">
      <c r="A21" s="18" t="s">
        <v>29</v>
      </c>
      <c r="B21" s="20">
        <v>38958</v>
      </c>
      <c r="C21" s="20">
        <v>9356</v>
      </c>
      <c r="D21" s="105">
        <f t="shared" si="8"/>
        <v>24.015606550644282</v>
      </c>
      <c r="E21" s="19">
        <f t="shared" si="9"/>
        <v>29602</v>
      </c>
      <c r="F21" s="105">
        <f t="shared" si="10"/>
        <v>75.984393449355721</v>
      </c>
    </row>
    <row r="22" spans="1:6" ht="14.5" customHeight="1">
      <c r="A22" s="23"/>
      <c r="B22" s="288" t="s">
        <v>41</v>
      </c>
      <c r="C22" s="288"/>
      <c r="D22" s="288"/>
      <c r="E22" s="288"/>
      <c r="F22" s="288"/>
    </row>
    <row r="23" spans="1:6" ht="14.5" customHeight="1">
      <c r="A23" s="41" t="s">
        <v>20</v>
      </c>
      <c r="B23" s="17">
        <f>SUM(B24:B28)</f>
        <v>113603</v>
      </c>
      <c r="C23" s="17">
        <f>SUM(C24:C28)</f>
        <v>13691</v>
      </c>
      <c r="D23" s="104">
        <f>C23*100/B23</f>
        <v>12.051618355149072</v>
      </c>
      <c r="E23" s="17">
        <f>B23-C23</f>
        <v>99912</v>
      </c>
      <c r="F23" s="104">
        <f>E23*100/B23</f>
        <v>87.948381644850926</v>
      </c>
    </row>
    <row r="24" spans="1:6" ht="14.5" customHeight="1">
      <c r="A24" s="18" t="s">
        <v>43</v>
      </c>
      <c r="B24" s="20">
        <v>6891</v>
      </c>
      <c r="C24" s="20">
        <v>164</v>
      </c>
      <c r="D24" s="106">
        <f t="shared" ref="D24:D28" si="11">C24*100/B24</f>
        <v>2.3799158322449574</v>
      </c>
      <c r="E24" s="20">
        <f t="shared" ref="E24:E28" si="12">B24-C24</f>
        <v>6727</v>
      </c>
      <c r="F24" s="106">
        <f t="shared" ref="F24:F28" si="13">E24*100/B24</f>
        <v>97.620084167755039</v>
      </c>
    </row>
    <row r="25" spans="1:6" ht="14.5" customHeight="1">
      <c r="A25" s="109" t="s">
        <v>27</v>
      </c>
      <c r="B25" s="11">
        <v>63565</v>
      </c>
      <c r="C25" s="11">
        <v>4970</v>
      </c>
      <c r="D25" s="104">
        <f t="shared" si="11"/>
        <v>7.8187681900416894</v>
      </c>
      <c r="E25" s="17">
        <f t="shared" si="12"/>
        <v>58595</v>
      </c>
      <c r="F25" s="104">
        <f t="shared" si="13"/>
        <v>92.181231809958305</v>
      </c>
    </row>
    <row r="26" spans="1:6" ht="14.5" customHeight="1">
      <c r="A26" s="18" t="s">
        <v>45</v>
      </c>
      <c r="B26" s="20">
        <v>18114</v>
      </c>
      <c r="C26" s="20">
        <v>4366</v>
      </c>
      <c r="D26" s="105">
        <f t="shared" si="11"/>
        <v>24.102903831290714</v>
      </c>
      <c r="E26" s="19">
        <f t="shared" si="12"/>
        <v>13748</v>
      </c>
      <c r="F26" s="105">
        <f t="shared" si="13"/>
        <v>75.897096168709282</v>
      </c>
    </row>
    <row r="27" spans="1:6" ht="14.5" customHeight="1">
      <c r="A27" s="109" t="s">
        <v>46</v>
      </c>
      <c r="B27" s="11">
        <v>5321</v>
      </c>
      <c r="C27" s="11">
        <v>603</v>
      </c>
      <c r="D27" s="104">
        <f t="shared" si="11"/>
        <v>11.332456305205788</v>
      </c>
      <c r="E27" s="17">
        <f t="shared" si="12"/>
        <v>4718</v>
      </c>
      <c r="F27" s="104">
        <f t="shared" si="13"/>
        <v>88.667543694794205</v>
      </c>
    </row>
    <row r="28" spans="1:6" ht="14.5" customHeight="1" thickBot="1">
      <c r="A28" s="18" t="s">
        <v>29</v>
      </c>
      <c r="B28" s="20">
        <v>19712</v>
      </c>
      <c r="C28" s="20">
        <v>3588</v>
      </c>
      <c r="D28" s="105">
        <f t="shared" si="11"/>
        <v>18.20211038961039</v>
      </c>
      <c r="E28" s="19">
        <f t="shared" si="12"/>
        <v>16124</v>
      </c>
      <c r="F28" s="105">
        <f t="shared" si="13"/>
        <v>81.797889610389603</v>
      </c>
    </row>
    <row r="29" spans="1:6" ht="29.15" customHeight="1">
      <c r="A29" s="321" t="s">
        <v>192</v>
      </c>
      <c r="B29" s="321"/>
      <c r="C29" s="321"/>
      <c r="D29" s="321"/>
      <c r="E29" s="321"/>
      <c r="F29" s="321"/>
    </row>
    <row r="30" spans="1:6" ht="14.5" customHeight="1">
      <c r="A30" s="244" t="s">
        <v>143</v>
      </c>
      <c r="B30" s="244"/>
      <c r="C30" s="244"/>
      <c r="D30" s="244"/>
      <c r="E30" s="244"/>
      <c r="F30" s="244"/>
    </row>
    <row r="31" spans="1:6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22:F22"/>
    <mergeCell ref="A5:A6"/>
    <mergeCell ref="B5:B6"/>
    <mergeCell ref="C5:F5"/>
    <mergeCell ref="C6:D6"/>
    <mergeCell ref="E6:F6"/>
    <mergeCell ref="B7:C7"/>
    <mergeCell ref="B8:F8"/>
    <mergeCell ref="B15:F1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12" sqref="I12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224</v>
      </c>
    </row>
    <row r="4" spans="1:6" s="9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4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103" customFormat="1" ht="14.5" customHeight="1">
      <c r="A8" s="23"/>
      <c r="B8" s="329" t="s">
        <v>30</v>
      </c>
      <c r="C8" s="329"/>
      <c r="D8" s="329"/>
      <c r="E8" s="329"/>
      <c r="F8" s="329"/>
    </row>
    <row r="9" spans="1:6" s="9" customFormat="1" ht="14.5" customHeight="1">
      <c r="A9" s="41" t="s">
        <v>20</v>
      </c>
      <c r="B9" s="17">
        <f>B16+B23</f>
        <v>176305</v>
      </c>
      <c r="C9" s="17">
        <f>C16+C23</f>
        <v>23442</v>
      </c>
      <c r="D9" s="104">
        <f>C9*100/B9</f>
        <v>13.296276339298375</v>
      </c>
      <c r="E9" s="17">
        <f>B9-C9</f>
        <v>152863</v>
      </c>
      <c r="F9" s="104">
        <f>E9*100/B9</f>
        <v>86.703723660701627</v>
      </c>
    </row>
    <row r="10" spans="1:6" s="9" customFormat="1" ht="14.5" customHeight="1">
      <c r="A10" s="18" t="s">
        <v>43</v>
      </c>
      <c r="B10" s="20">
        <f t="shared" ref="B10:C14" si="0">B17+B24</f>
        <v>9807</v>
      </c>
      <c r="C10" s="20">
        <f t="shared" si="0"/>
        <v>143</v>
      </c>
      <c r="D10" s="106">
        <f t="shared" ref="D10:D14" si="1">C10*100/B10</f>
        <v>1.4581421433669828</v>
      </c>
      <c r="E10" s="20">
        <f t="shared" ref="E10:E14" si="2">B10-C10</f>
        <v>9664</v>
      </c>
      <c r="F10" s="106">
        <f t="shared" ref="F10:F14" si="3">E10*100/B10</f>
        <v>98.541857856633015</v>
      </c>
    </row>
    <row r="11" spans="1:6" s="9" customFormat="1" ht="14.5" customHeight="1">
      <c r="A11" s="109" t="s">
        <v>27</v>
      </c>
      <c r="B11" s="11">
        <f t="shared" si="0"/>
        <v>78197</v>
      </c>
      <c r="C11" s="11">
        <f t="shared" si="0"/>
        <v>5951</v>
      </c>
      <c r="D11" s="104">
        <f t="shared" si="1"/>
        <v>7.6102663785055693</v>
      </c>
      <c r="E11" s="17">
        <f t="shared" si="2"/>
        <v>72246</v>
      </c>
      <c r="F11" s="104">
        <f t="shared" si="3"/>
        <v>92.389733621494429</v>
      </c>
    </row>
    <row r="12" spans="1:6" s="9" customFormat="1" ht="14.5" customHeight="1">
      <c r="A12" s="18" t="s">
        <v>45</v>
      </c>
      <c r="B12" s="20">
        <f t="shared" si="0"/>
        <v>61308</v>
      </c>
      <c r="C12" s="20">
        <f t="shared" si="0"/>
        <v>11837</v>
      </c>
      <c r="D12" s="105">
        <f t="shared" si="1"/>
        <v>19.307431330332093</v>
      </c>
      <c r="E12" s="19">
        <f t="shared" si="2"/>
        <v>49471</v>
      </c>
      <c r="F12" s="105">
        <f t="shared" si="3"/>
        <v>80.692568669667907</v>
      </c>
    </row>
    <row r="13" spans="1:6" s="9" customFormat="1" ht="14.5" customHeight="1">
      <c r="A13" s="109" t="s">
        <v>46</v>
      </c>
      <c r="B13" s="11">
        <f t="shared" si="0"/>
        <v>5327</v>
      </c>
      <c r="C13" s="11">
        <f t="shared" si="0"/>
        <v>1637</v>
      </c>
      <c r="D13" s="104">
        <f t="shared" si="1"/>
        <v>30.73024216256805</v>
      </c>
      <c r="E13" s="17">
        <f t="shared" si="2"/>
        <v>3690</v>
      </c>
      <c r="F13" s="104">
        <f t="shared" si="3"/>
        <v>69.269757837431953</v>
      </c>
    </row>
    <row r="14" spans="1:6" s="9" customFormat="1" ht="14.5" customHeight="1">
      <c r="A14" s="18" t="s">
        <v>29</v>
      </c>
      <c r="B14" s="20">
        <f t="shared" si="0"/>
        <v>21666</v>
      </c>
      <c r="C14" s="20">
        <f t="shared" si="0"/>
        <v>3874</v>
      </c>
      <c r="D14" s="105">
        <f t="shared" si="1"/>
        <v>17.880550170774484</v>
      </c>
      <c r="E14" s="19">
        <f t="shared" si="2"/>
        <v>17792</v>
      </c>
      <c r="F14" s="105">
        <f t="shared" si="3"/>
        <v>82.119449829225516</v>
      </c>
    </row>
    <row r="15" spans="1:6" s="9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" customFormat="1" ht="14.5" customHeight="1">
      <c r="A16" s="41" t="s">
        <v>20</v>
      </c>
      <c r="B16" s="17">
        <f>SUM(B17:B21)</f>
        <v>134636</v>
      </c>
      <c r="C16" s="17">
        <f>SUM(C17:C21)</f>
        <v>19483</v>
      </c>
      <c r="D16" s="104">
        <f>C16*100/B16</f>
        <v>14.47086960396922</v>
      </c>
      <c r="E16" s="17">
        <f>B16-C16</f>
        <v>115153</v>
      </c>
      <c r="F16" s="104">
        <f>E16*100/B16</f>
        <v>85.52913039603078</v>
      </c>
    </row>
    <row r="17" spans="1:6" s="9" customFormat="1" ht="14.5" customHeight="1">
      <c r="A17" s="18" t="s">
        <v>43</v>
      </c>
      <c r="B17" s="20">
        <v>7300</v>
      </c>
      <c r="C17" s="20">
        <v>100</v>
      </c>
      <c r="D17" s="106">
        <f t="shared" ref="D17:D21" si="4">C17*100/B17</f>
        <v>1.3698630136986301</v>
      </c>
      <c r="E17" s="20">
        <f t="shared" ref="E17:E21" si="5">B17-C17</f>
        <v>7200</v>
      </c>
      <c r="F17" s="106">
        <f t="shared" ref="F17:F21" si="6">E17*100/B17</f>
        <v>98.630136986301366</v>
      </c>
    </row>
    <row r="18" spans="1:6" s="9" customFormat="1" ht="14.5" customHeight="1">
      <c r="A18" s="109" t="s">
        <v>27</v>
      </c>
      <c r="B18" s="11">
        <v>53020</v>
      </c>
      <c r="C18" s="11">
        <v>4244</v>
      </c>
      <c r="D18" s="104">
        <f t="shared" si="4"/>
        <v>8.0045265937382126</v>
      </c>
      <c r="E18" s="17">
        <f t="shared" si="5"/>
        <v>48776</v>
      </c>
      <c r="F18" s="104">
        <f t="shared" si="6"/>
        <v>91.995473406261794</v>
      </c>
    </row>
    <row r="19" spans="1:6" s="9" customFormat="1" ht="14.5" customHeight="1">
      <c r="A19" s="18" t="s">
        <v>45</v>
      </c>
      <c r="B19" s="20">
        <v>55659</v>
      </c>
      <c r="C19" s="20">
        <v>10736</v>
      </c>
      <c r="D19" s="105">
        <f t="shared" si="4"/>
        <v>19.288884097809877</v>
      </c>
      <c r="E19" s="19">
        <f t="shared" si="5"/>
        <v>44923</v>
      </c>
      <c r="F19" s="105">
        <f t="shared" si="6"/>
        <v>80.711115902190116</v>
      </c>
    </row>
    <row r="20" spans="1:6" s="9" customFormat="1" ht="14.5" customHeight="1">
      <c r="A20" s="109" t="s">
        <v>46</v>
      </c>
      <c r="B20" s="11">
        <v>4114</v>
      </c>
      <c r="C20" s="11">
        <v>1537</v>
      </c>
      <c r="D20" s="104">
        <f t="shared" si="4"/>
        <v>37.360233349538163</v>
      </c>
      <c r="E20" s="17">
        <f t="shared" si="5"/>
        <v>2577</v>
      </c>
      <c r="F20" s="104">
        <f t="shared" si="6"/>
        <v>62.639766650461837</v>
      </c>
    </row>
    <row r="21" spans="1:6" s="9" customFormat="1" ht="14.5" customHeight="1">
      <c r="A21" s="18" t="s">
        <v>29</v>
      </c>
      <c r="B21" s="20">
        <v>14543</v>
      </c>
      <c r="C21" s="20">
        <v>2866</v>
      </c>
      <c r="D21" s="105">
        <f t="shared" si="4"/>
        <v>19.707075569002271</v>
      </c>
      <c r="E21" s="19">
        <f t="shared" si="5"/>
        <v>11677</v>
      </c>
      <c r="F21" s="105">
        <f t="shared" si="6"/>
        <v>80.292924430997729</v>
      </c>
    </row>
    <row r="22" spans="1:6" s="9" customFormat="1" ht="14.5" customHeight="1">
      <c r="A22" s="23"/>
      <c r="B22" s="288" t="s">
        <v>41</v>
      </c>
      <c r="C22" s="288"/>
      <c r="D22" s="288"/>
      <c r="E22" s="288"/>
      <c r="F22" s="288"/>
    </row>
    <row r="23" spans="1:6" s="9" customFormat="1" ht="14.5" customHeight="1">
      <c r="A23" s="41" t="s">
        <v>20</v>
      </c>
      <c r="B23" s="17">
        <f>SUM(B24:B28)</f>
        <v>41669</v>
      </c>
      <c r="C23" s="17">
        <f>SUM(C24:C28)</f>
        <v>3959</v>
      </c>
      <c r="D23" s="104">
        <f>C23*100/B23</f>
        <v>9.5010679401953499</v>
      </c>
      <c r="E23" s="17">
        <f>B23-C23</f>
        <v>37710</v>
      </c>
      <c r="F23" s="104">
        <f>E23*100/B23</f>
        <v>90.498932059804645</v>
      </c>
    </row>
    <row r="24" spans="1:6" s="9" customFormat="1" ht="14.5" customHeight="1">
      <c r="A24" s="18" t="s">
        <v>43</v>
      </c>
      <c r="B24" s="20">
        <v>2507</v>
      </c>
      <c r="C24" s="20">
        <v>43</v>
      </c>
      <c r="D24" s="106">
        <f t="shared" ref="D24:D28" si="7">C24*100/B24</f>
        <v>1.7151974471479856</v>
      </c>
      <c r="E24" s="20">
        <f t="shared" ref="E24:E28" si="8">B24-C24</f>
        <v>2464</v>
      </c>
      <c r="F24" s="106">
        <f t="shared" ref="F24:F28" si="9">E24*100/B24</f>
        <v>98.284802552852014</v>
      </c>
    </row>
    <row r="25" spans="1:6" s="9" customFormat="1" ht="14.5" customHeight="1">
      <c r="A25" s="109" t="s">
        <v>27</v>
      </c>
      <c r="B25" s="11">
        <v>25177</v>
      </c>
      <c r="C25" s="11">
        <v>1707</v>
      </c>
      <c r="D25" s="104">
        <f t="shared" si="7"/>
        <v>6.7799976168725422</v>
      </c>
      <c r="E25" s="17">
        <f t="shared" si="8"/>
        <v>23470</v>
      </c>
      <c r="F25" s="104">
        <f t="shared" si="9"/>
        <v>93.220002383127451</v>
      </c>
    </row>
    <row r="26" spans="1:6" ht="14.5" customHeight="1">
      <c r="A26" s="18" t="s">
        <v>45</v>
      </c>
      <c r="B26" s="20">
        <v>5649</v>
      </c>
      <c r="C26" s="20">
        <v>1101</v>
      </c>
      <c r="D26" s="105">
        <f t="shared" si="7"/>
        <v>19.490175252257036</v>
      </c>
      <c r="E26" s="19">
        <f t="shared" si="8"/>
        <v>4548</v>
      </c>
      <c r="F26" s="105">
        <f t="shared" si="9"/>
        <v>80.509824747742968</v>
      </c>
    </row>
    <row r="27" spans="1:6" ht="14.5" customHeight="1">
      <c r="A27" s="109" t="s">
        <v>46</v>
      </c>
      <c r="B27" s="11">
        <v>1213</v>
      </c>
      <c r="C27" s="11">
        <v>100</v>
      </c>
      <c r="D27" s="104">
        <f t="shared" si="7"/>
        <v>8.2440230832646328</v>
      </c>
      <c r="E27" s="17">
        <f t="shared" si="8"/>
        <v>1113</v>
      </c>
      <c r="F27" s="104">
        <f t="shared" si="9"/>
        <v>91.755976916735364</v>
      </c>
    </row>
    <row r="28" spans="1:6" ht="14.5" customHeight="1" thickBot="1">
      <c r="A28" s="18" t="s">
        <v>29</v>
      </c>
      <c r="B28" s="20">
        <v>7123</v>
      </c>
      <c r="C28" s="20">
        <v>1008</v>
      </c>
      <c r="D28" s="105">
        <f t="shared" si="7"/>
        <v>14.151340727221676</v>
      </c>
      <c r="E28" s="19">
        <f t="shared" si="8"/>
        <v>6115</v>
      </c>
      <c r="F28" s="105">
        <f t="shared" si="9"/>
        <v>85.84865927277832</v>
      </c>
    </row>
    <row r="29" spans="1:6" s="108" customFormat="1" ht="29.15" customHeight="1">
      <c r="A29" s="321" t="s">
        <v>192</v>
      </c>
      <c r="B29" s="321"/>
      <c r="C29" s="321"/>
      <c r="D29" s="321"/>
      <c r="E29" s="321"/>
      <c r="F29" s="321"/>
    </row>
    <row r="30" spans="1:6" ht="14.5" customHeight="1">
      <c r="A30" s="244" t="s">
        <v>143</v>
      </c>
      <c r="B30" s="244"/>
      <c r="C30" s="244"/>
      <c r="D30" s="244"/>
      <c r="E30" s="244"/>
      <c r="F30" s="244"/>
    </row>
    <row r="31" spans="1:6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2" sqref="J12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95" t="s">
        <v>225</v>
      </c>
      <c r="B3" s="108"/>
      <c r="C3" s="108"/>
      <c r="D3" s="108"/>
      <c r="E3" s="108"/>
      <c r="F3" s="108"/>
    </row>
    <row r="4" spans="1:6" s="9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4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103" customFormat="1" ht="14.5" customHeight="1">
      <c r="A8" s="23"/>
      <c r="B8" s="329" t="s">
        <v>30</v>
      </c>
      <c r="C8" s="329"/>
      <c r="D8" s="329"/>
      <c r="E8" s="329"/>
      <c r="F8" s="329"/>
    </row>
    <row r="9" spans="1:6" s="9" customFormat="1" ht="14.5" customHeight="1">
      <c r="A9" s="41" t="s">
        <v>20</v>
      </c>
      <c r="B9" s="17">
        <f>B16+B23</f>
        <v>81153</v>
      </c>
      <c r="C9" s="17">
        <f>C16+C23</f>
        <v>13511</v>
      </c>
      <c r="D9" s="104">
        <f>C9*100/B9</f>
        <v>16.648799181792416</v>
      </c>
      <c r="E9" s="17">
        <f>B9-C9</f>
        <v>67642</v>
      </c>
      <c r="F9" s="104">
        <f>E9*100/B9</f>
        <v>83.351200818207587</v>
      </c>
    </row>
    <row r="10" spans="1:6" s="9" customFormat="1" ht="14.5" customHeight="1">
      <c r="A10" s="18" t="s">
        <v>43</v>
      </c>
      <c r="B10" s="20">
        <f t="shared" ref="B10:C14" si="0">B17+B24</f>
        <v>5000</v>
      </c>
      <c r="C10" s="20">
        <f t="shared" si="0"/>
        <v>115</v>
      </c>
      <c r="D10" s="106">
        <f t="shared" ref="D10:D14" si="1">C10*100/B10</f>
        <v>2.2999999999999998</v>
      </c>
      <c r="E10" s="20">
        <f t="shared" ref="E10:E14" si="2">B10-C10</f>
        <v>4885</v>
      </c>
      <c r="F10" s="106">
        <f t="shared" ref="F10:F14" si="3">E10*100/B10</f>
        <v>97.7</v>
      </c>
    </row>
    <row r="11" spans="1:6" s="9" customFormat="1" ht="14.5" customHeight="1">
      <c r="A11" s="109" t="s">
        <v>27</v>
      </c>
      <c r="B11" s="11">
        <f t="shared" si="0"/>
        <v>33149</v>
      </c>
      <c r="C11" s="11">
        <f t="shared" si="0"/>
        <v>2947</v>
      </c>
      <c r="D11" s="104">
        <f t="shared" si="1"/>
        <v>8.8901625991734292</v>
      </c>
      <c r="E11" s="17">
        <f t="shared" si="2"/>
        <v>30202</v>
      </c>
      <c r="F11" s="104">
        <f t="shared" si="3"/>
        <v>91.109837400826578</v>
      </c>
    </row>
    <row r="12" spans="1:6" s="9" customFormat="1" ht="14.5" customHeight="1">
      <c r="A12" s="18" t="s">
        <v>45</v>
      </c>
      <c r="B12" s="20">
        <f t="shared" si="0"/>
        <v>31420</v>
      </c>
      <c r="C12" s="20">
        <f t="shared" si="0"/>
        <v>6839</v>
      </c>
      <c r="D12" s="105">
        <f t="shared" si="1"/>
        <v>21.766390833863781</v>
      </c>
      <c r="E12" s="19">
        <f t="shared" si="2"/>
        <v>24581</v>
      </c>
      <c r="F12" s="105">
        <f t="shared" si="3"/>
        <v>78.233609166136219</v>
      </c>
    </row>
    <row r="13" spans="1:6" s="9" customFormat="1" ht="14.5" customHeight="1">
      <c r="A13" s="109" t="s">
        <v>46</v>
      </c>
      <c r="B13" s="11">
        <f t="shared" si="0"/>
        <v>3340</v>
      </c>
      <c r="C13" s="11">
        <f t="shared" si="0"/>
        <v>1431</v>
      </c>
      <c r="D13" s="104">
        <f t="shared" si="1"/>
        <v>42.844311377245511</v>
      </c>
      <c r="E13" s="17">
        <f t="shared" si="2"/>
        <v>1909</v>
      </c>
      <c r="F13" s="104">
        <f t="shared" si="3"/>
        <v>57.155688622754489</v>
      </c>
    </row>
    <row r="14" spans="1:6" s="9" customFormat="1" ht="14.5" customHeight="1">
      <c r="A14" s="18" t="s">
        <v>29</v>
      </c>
      <c r="B14" s="20">
        <f t="shared" si="0"/>
        <v>8244</v>
      </c>
      <c r="C14" s="20">
        <f t="shared" si="0"/>
        <v>2179</v>
      </c>
      <c r="D14" s="105">
        <f t="shared" si="1"/>
        <v>26.431344007763222</v>
      </c>
      <c r="E14" s="19">
        <f t="shared" si="2"/>
        <v>6065</v>
      </c>
      <c r="F14" s="105">
        <f t="shared" si="3"/>
        <v>73.568655992236785</v>
      </c>
    </row>
    <row r="15" spans="1:6" s="9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" customFormat="1" ht="14.5" customHeight="1">
      <c r="A16" s="41" t="s">
        <v>20</v>
      </c>
      <c r="B16" s="17">
        <f>SUM(B17:B21)</f>
        <v>69528</v>
      </c>
      <c r="C16" s="17">
        <f>SUM(C17:C21)</f>
        <v>11936</v>
      </c>
      <c r="D16" s="104">
        <f>C16*100/B16</f>
        <v>17.167184443677368</v>
      </c>
      <c r="E16" s="17">
        <f>B16-C16</f>
        <v>57592</v>
      </c>
      <c r="F16" s="104">
        <f>E16*100/B16</f>
        <v>82.832815556322629</v>
      </c>
    </row>
    <row r="17" spans="1:6" s="9" customFormat="1" ht="14.5" customHeight="1">
      <c r="A17" s="18" t="s">
        <v>43</v>
      </c>
      <c r="B17" s="20">
        <v>4227</v>
      </c>
      <c r="C17" s="20">
        <v>99</v>
      </c>
      <c r="D17" s="106">
        <f t="shared" ref="D17:D21" si="4">C17*100/B17</f>
        <v>2.3420865862313698</v>
      </c>
      <c r="E17" s="20">
        <f t="shared" ref="E17:E21" si="5">B17-C17</f>
        <v>4128</v>
      </c>
      <c r="F17" s="106">
        <f t="shared" ref="F17:F21" si="6">E17*100/B17</f>
        <v>97.657913413768625</v>
      </c>
    </row>
    <row r="18" spans="1:6" s="9" customFormat="1" ht="14.5" customHeight="1">
      <c r="A18" s="109" t="s">
        <v>27</v>
      </c>
      <c r="B18" s="11">
        <v>26763</v>
      </c>
      <c r="C18" s="11">
        <v>2441</v>
      </c>
      <c r="D18" s="104">
        <f t="shared" si="4"/>
        <v>9.1208011060045582</v>
      </c>
      <c r="E18" s="17">
        <f t="shared" si="5"/>
        <v>24322</v>
      </c>
      <c r="F18" s="104">
        <f t="shared" si="6"/>
        <v>90.879198893995436</v>
      </c>
    </row>
    <row r="19" spans="1:6" s="9" customFormat="1" ht="14.5" customHeight="1">
      <c r="A19" s="18" t="s">
        <v>45</v>
      </c>
      <c r="B19" s="20">
        <v>29548</v>
      </c>
      <c r="C19" s="20">
        <v>6294</v>
      </c>
      <c r="D19" s="105">
        <f t="shared" si="4"/>
        <v>21.30093407337214</v>
      </c>
      <c r="E19" s="19">
        <f t="shared" si="5"/>
        <v>23254</v>
      </c>
      <c r="F19" s="105">
        <f t="shared" si="6"/>
        <v>78.699065926627853</v>
      </c>
    </row>
    <row r="20" spans="1:6" s="9" customFormat="1" ht="14.5" customHeight="1">
      <c r="A20" s="109" t="s">
        <v>46</v>
      </c>
      <c r="B20" s="11">
        <v>2654</v>
      </c>
      <c r="C20" s="11">
        <v>1344</v>
      </c>
      <c r="D20" s="104">
        <f t="shared" si="4"/>
        <v>50.640542577241902</v>
      </c>
      <c r="E20" s="17">
        <f t="shared" si="5"/>
        <v>1310</v>
      </c>
      <c r="F20" s="104">
        <f t="shared" si="6"/>
        <v>49.359457422758098</v>
      </c>
    </row>
    <row r="21" spans="1:6" s="9" customFormat="1" ht="14.5" customHeight="1">
      <c r="A21" s="18" t="s">
        <v>29</v>
      </c>
      <c r="B21" s="20">
        <v>6336</v>
      </c>
      <c r="C21" s="20">
        <v>1758</v>
      </c>
      <c r="D21" s="105">
        <f t="shared" si="4"/>
        <v>27.746212121212121</v>
      </c>
      <c r="E21" s="19">
        <f t="shared" si="5"/>
        <v>4578</v>
      </c>
      <c r="F21" s="105">
        <f t="shared" si="6"/>
        <v>72.253787878787875</v>
      </c>
    </row>
    <row r="22" spans="1:6" s="9" customFormat="1" ht="14.5" customHeight="1">
      <c r="A22" s="23"/>
      <c r="B22" s="288" t="s">
        <v>41</v>
      </c>
      <c r="C22" s="288"/>
      <c r="D22" s="288"/>
      <c r="E22" s="288"/>
      <c r="F22" s="288"/>
    </row>
    <row r="23" spans="1:6" s="9" customFormat="1" ht="14.5" customHeight="1">
      <c r="A23" s="41" t="s">
        <v>20</v>
      </c>
      <c r="B23" s="17">
        <f>SUM(B24:B28)</f>
        <v>11625</v>
      </c>
      <c r="C23" s="17">
        <f>SUM(C24:C28)</f>
        <v>1575</v>
      </c>
      <c r="D23" s="104">
        <f>C23*100/B23</f>
        <v>13.548387096774194</v>
      </c>
      <c r="E23" s="17">
        <f>B23-C23</f>
        <v>10050</v>
      </c>
      <c r="F23" s="104">
        <f>E23*100/B23</f>
        <v>86.451612903225808</v>
      </c>
    </row>
    <row r="24" spans="1:6" s="9" customFormat="1" ht="14.5" customHeight="1">
      <c r="A24" s="18" t="s">
        <v>43</v>
      </c>
      <c r="B24" s="20">
        <v>773</v>
      </c>
      <c r="C24" s="20">
        <v>16</v>
      </c>
      <c r="D24" s="106">
        <f t="shared" ref="D24:D28" si="7">C24*100/B24</f>
        <v>2.0698576972833118</v>
      </c>
      <c r="E24" s="20">
        <f t="shared" ref="E24:E28" si="8">B24-C24</f>
        <v>757</v>
      </c>
      <c r="F24" s="106">
        <f t="shared" ref="F24:F28" si="9">E24*100/B24</f>
        <v>97.930142302716689</v>
      </c>
    </row>
    <row r="25" spans="1:6" s="9" customFormat="1" ht="14.5" customHeight="1">
      <c r="A25" s="109" t="s">
        <v>27</v>
      </c>
      <c r="B25" s="11">
        <v>6386</v>
      </c>
      <c r="C25" s="11">
        <v>506</v>
      </c>
      <c r="D25" s="104">
        <f t="shared" si="7"/>
        <v>7.9235828374569373</v>
      </c>
      <c r="E25" s="17">
        <f t="shared" si="8"/>
        <v>5880</v>
      </c>
      <c r="F25" s="104">
        <f t="shared" si="9"/>
        <v>92.076417162543066</v>
      </c>
    </row>
    <row r="26" spans="1:6" ht="14.5" customHeight="1">
      <c r="A26" s="18" t="s">
        <v>45</v>
      </c>
      <c r="B26" s="20">
        <v>1872</v>
      </c>
      <c r="C26" s="20">
        <v>545</v>
      </c>
      <c r="D26" s="105">
        <f t="shared" si="7"/>
        <v>29.113247863247864</v>
      </c>
      <c r="E26" s="19">
        <f t="shared" si="8"/>
        <v>1327</v>
      </c>
      <c r="F26" s="105">
        <f t="shared" si="9"/>
        <v>70.886752136752136</v>
      </c>
    </row>
    <row r="27" spans="1:6" ht="14.5" customHeight="1">
      <c r="A27" s="109" t="s">
        <v>46</v>
      </c>
      <c r="B27" s="11">
        <v>686</v>
      </c>
      <c r="C27" s="11">
        <v>87</v>
      </c>
      <c r="D27" s="104">
        <f t="shared" si="7"/>
        <v>12.682215743440233</v>
      </c>
      <c r="E27" s="17">
        <f t="shared" si="8"/>
        <v>599</v>
      </c>
      <c r="F27" s="104">
        <f t="shared" si="9"/>
        <v>87.317784256559762</v>
      </c>
    </row>
    <row r="28" spans="1:6" ht="14.5" customHeight="1" thickBot="1">
      <c r="A28" s="18" t="s">
        <v>29</v>
      </c>
      <c r="B28" s="20">
        <v>1908</v>
      </c>
      <c r="C28" s="20">
        <v>421</v>
      </c>
      <c r="D28" s="105">
        <f t="shared" si="7"/>
        <v>22.064989517819708</v>
      </c>
      <c r="E28" s="19">
        <f t="shared" si="8"/>
        <v>1487</v>
      </c>
      <c r="F28" s="105">
        <f t="shared" si="9"/>
        <v>77.935010482180289</v>
      </c>
    </row>
    <row r="29" spans="1:6" s="108" customFormat="1" ht="29.15" customHeight="1">
      <c r="A29" s="321" t="s">
        <v>192</v>
      </c>
      <c r="B29" s="321"/>
      <c r="C29" s="321"/>
      <c r="D29" s="321"/>
      <c r="E29" s="321"/>
      <c r="F29" s="321"/>
    </row>
    <row r="30" spans="1:6" s="108" customFormat="1" ht="14.5" customHeight="1">
      <c r="A30" s="244" t="s">
        <v>143</v>
      </c>
      <c r="B30" s="244"/>
      <c r="C30" s="244"/>
      <c r="D30" s="244"/>
      <c r="E30" s="244"/>
      <c r="F30" s="244"/>
    </row>
    <row r="31" spans="1:6" s="108" customFormat="1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226</v>
      </c>
    </row>
    <row r="4" spans="1:6" s="9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4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103" customFormat="1" ht="14.5" customHeight="1">
      <c r="A8" s="23"/>
      <c r="B8" s="329" t="s">
        <v>30</v>
      </c>
      <c r="C8" s="329"/>
      <c r="D8" s="329"/>
      <c r="E8" s="329"/>
      <c r="F8" s="329"/>
    </row>
    <row r="9" spans="1:6" s="9" customFormat="1" ht="14.5" customHeight="1">
      <c r="A9" s="41" t="s">
        <v>20</v>
      </c>
      <c r="B9" s="17">
        <f>B16+B23</f>
        <v>91742</v>
      </c>
      <c r="C9" s="17">
        <f>C16+C23</f>
        <v>18463</v>
      </c>
      <c r="D9" s="104">
        <f>C9*100/B9</f>
        <v>20.124915523969392</v>
      </c>
      <c r="E9" s="17">
        <f>B9-C9</f>
        <v>73279</v>
      </c>
      <c r="F9" s="104">
        <f>E9*100/B9</f>
        <v>79.875084476030608</v>
      </c>
    </row>
    <row r="10" spans="1:6" s="9" customFormat="1" ht="14.5" customHeight="1">
      <c r="A10" s="18" t="s">
        <v>43</v>
      </c>
      <c r="B10" s="20">
        <v>4655</v>
      </c>
      <c r="C10" s="20">
        <v>132</v>
      </c>
      <c r="D10" s="106">
        <f t="shared" ref="D10:D14" si="0">C10*100/B10</f>
        <v>2.8356605800214822</v>
      </c>
      <c r="E10" s="20">
        <f t="shared" ref="E10:E14" si="1">B10-C10</f>
        <v>4523</v>
      </c>
      <c r="F10" s="106">
        <f t="shared" ref="F10:F14" si="2">E10*100/B10</f>
        <v>97.164339419978518</v>
      </c>
    </row>
    <row r="11" spans="1:6" s="9" customFormat="1" ht="14.5" customHeight="1">
      <c r="A11" s="109" t="s">
        <v>27</v>
      </c>
      <c r="B11" s="11">
        <v>33806</v>
      </c>
      <c r="C11" s="11">
        <v>4161</v>
      </c>
      <c r="D11" s="104">
        <f t="shared" si="0"/>
        <v>12.308465952789446</v>
      </c>
      <c r="E11" s="17">
        <f t="shared" si="1"/>
        <v>29645</v>
      </c>
      <c r="F11" s="104">
        <f t="shared" si="2"/>
        <v>87.691534047210553</v>
      </c>
    </row>
    <row r="12" spans="1:6" s="9" customFormat="1" ht="14.5" customHeight="1">
      <c r="A12" s="18" t="s">
        <v>45</v>
      </c>
      <c r="B12" s="20">
        <v>42454</v>
      </c>
      <c r="C12" s="20">
        <v>10266</v>
      </c>
      <c r="D12" s="105">
        <f t="shared" si="0"/>
        <v>24.181466999576013</v>
      </c>
      <c r="E12" s="19">
        <f t="shared" si="1"/>
        <v>32188</v>
      </c>
      <c r="F12" s="105">
        <f t="shared" si="2"/>
        <v>75.818533000423983</v>
      </c>
    </row>
    <row r="13" spans="1:6" s="9" customFormat="1" ht="14.5" customHeight="1">
      <c r="A13" s="109" t="s">
        <v>46</v>
      </c>
      <c r="B13" s="11">
        <v>3143</v>
      </c>
      <c r="C13" s="11">
        <v>1453</v>
      </c>
      <c r="D13" s="104">
        <f t="shared" si="0"/>
        <v>46.229716831053132</v>
      </c>
      <c r="E13" s="17">
        <f t="shared" si="1"/>
        <v>1690</v>
      </c>
      <c r="F13" s="104">
        <f t="shared" si="2"/>
        <v>53.770283168946868</v>
      </c>
    </row>
    <row r="14" spans="1:6" s="9" customFormat="1" ht="14.5" customHeight="1">
      <c r="A14" s="18" t="s">
        <v>29</v>
      </c>
      <c r="B14" s="20">
        <v>7684</v>
      </c>
      <c r="C14" s="20">
        <v>2451</v>
      </c>
      <c r="D14" s="105">
        <f t="shared" si="0"/>
        <v>31.897449245184799</v>
      </c>
      <c r="E14" s="19">
        <f t="shared" si="1"/>
        <v>5233</v>
      </c>
      <c r="F14" s="105">
        <f t="shared" si="2"/>
        <v>68.102550754815198</v>
      </c>
    </row>
    <row r="15" spans="1:6" s="9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" customFormat="1" ht="14.5" customHeight="1">
      <c r="A16" s="41" t="s">
        <v>20</v>
      </c>
      <c r="B16" s="17">
        <f>SUM(B17:B21)</f>
        <v>89400</v>
      </c>
      <c r="C16" s="17">
        <v>18147</v>
      </c>
      <c r="D16" s="104">
        <f>C16*100/B16</f>
        <v>20.298657718120804</v>
      </c>
      <c r="E16" s="17">
        <f>B16-C16</f>
        <v>71253</v>
      </c>
      <c r="F16" s="104">
        <f>E16*100/B16</f>
        <v>79.701342281879192</v>
      </c>
    </row>
    <row r="17" spans="1:6" s="9" customFormat="1" ht="14.5" customHeight="1">
      <c r="A17" s="18" t="s">
        <v>43</v>
      </c>
      <c r="B17" s="20">
        <v>4477</v>
      </c>
      <c r="C17" s="130" t="s">
        <v>70</v>
      </c>
      <c r="D17" s="106" t="s">
        <v>70</v>
      </c>
      <c r="E17" s="20" t="s">
        <v>70</v>
      </c>
      <c r="F17" s="106" t="s">
        <v>70</v>
      </c>
    </row>
    <row r="18" spans="1:6" s="9" customFormat="1" ht="14.5" customHeight="1">
      <c r="A18" s="109" t="s">
        <v>27</v>
      </c>
      <c r="B18" s="11">
        <v>32493</v>
      </c>
      <c r="C18" s="11" t="s">
        <v>70</v>
      </c>
      <c r="D18" s="104" t="s">
        <v>70</v>
      </c>
      <c r="E18" s="17" t="s">
        <v>70</v>
      </c>
      <c r="F18" s="104" t="s">
        <v>70</v>
      </c>
    </row>
    <row r="19" spans="1:6" s="9" customFormat="1" ht="14.5" customHeight="1">
      <c r="A19" s="18" t="s">
        <v>45</v>
      </c>
      <c r="B19" s="20">
        <v>41976</v>
      </c>
      <c r="C19" s="20" t="s">
        <v>70</v>
      </c>
      <c r="D19" s="105" t="s">
        <v>70</v>
      </c>
      <c r="E19" s="19" t="s">
        <v>70</v>
      </c>
      <c r="F19" s="105" t="s">
        <v>70</v>
      </c>
    </row>
    <row r="20" spans="1:6" s="9" customFormat="1" ht="14.5" customHeight="1">
      <c r="A20" s="109" t="s">
        <v>46</v>
      </c>
      <c r="B20" s="11">
        <v>3054</v>
      </c>
      <c r="C20" s="11" t="s">
        <v>70</v>
      </c>
      <c r="D20" s="104" t="s">
        <v>70</v>
      </c>
      <c r="E20" s="17" t="s">
        <v>70</v>
      </c>
      <c r="F20" s="104" t="s">
        <v>70</v>
      </c>
    </row>
    <row r="21" spans="1:6" s="9" customFormat="1" ht="14.5" customHeight="1">
      <c r="A21" s="18" t="s">
        <v>29</v>
      </c>
      <c r="B21" s="20">
        <v>7400</v>
      </c>
      <c r="C21" s="20" t="s">
        <v>70</v>
      </c>
      <c r="D21" s="105" t="s">
        <v>70</v>
      </c>
      <c r="E21" s="19" t="s">
        <v>70</v>
      </c>
      <c r="F21" s="105" t="s">
        <v>70</v>
      </c>
    </row>
    <row r="22" spans="1:6" s="9" customFormat="1" ht="14.5" customHeight="1">
      <c r="A22" s="23"/>
      <c r="B22" s="288" t="s">
        <v>41</v>
      </c>
      <c r="C22" s="288"/>
      <c r="D22" s="288"/>
      <c r="E22" s="288"/>
      <c r="F22" s="288"/>
    </row>
    <row r="23" spans="1:6" s="9" customFormat="1" ht="14.5" customHeight="1">
      <c r="A23" s="41" t="s">
        <v>20</v>
      </c>
      <c r="B23" s="17">
        <f>SUM(B24:B28)</f>
        <v>2342</v>
      </c>
      <c r="C23" s="17">
        <v>316</v>
      </c>
      <c r="D23" s="104">
        <f t="shared" ref="D23" si="3">C23*100/B23</f>
        <v>13.492741246797609</v>
      </c>
      <c r="E23" s="17">
        <f>B23-C23</f>
        <v>2026</v>
      </c>
      <c r="F23" s="104">
        <f>E23*100/B23</f>
        <v>86.507258753202393</v>
      </c>
    </row>
    <row r="24" spans="1:6" s="9" customFormat="1" ht="14.5" customHeight="1">
      <c r="A24" s="18" t="s">
        <v>43</v>
      </c>
      <c r="B24" s="20">
        <v>178</v>
      </c>
      <c r="C24" s="130" t="s">
        <v>70</v>
      </c>
      <c r="D24" s="106" t="s">
        <v>70</v>
      </c>
      <c r="E24" s="20" t="s">
        <v>70</v>
      </c>
      <c r="F24" s="106" t="s">
        <v>70</v>
      </c>
    </row>
    <row r="25" spans="1:6" s="9" customFormat="1" ht="14.5" customHeight="1">
      <c r="A25" s="109" t="s">
        <v>27</v>
      </c>
      <c r="B25" s="11">
        <v>1313</v>
      </c>
      <c r="C25" s="11" t="s">
        <v>70</v>
      </c>
      <c r="D25" s="104" t="s">
        <v>70</v>
      </c>
      <c r="E25" s="17" t="s">
        <v>70</v>
      </c>
      <c r="F25" s="104" t="s">
        <v>70</v>
      </c>
    </row>
    <row r="26" spans="1:6" ht="14.5" customHeight="1">
      <c r="A26" s="18" t="s">
        <v>45</v>
      </c>
      <c r="B26" s="20">
        <v>478</v>
      </c>
      <c r="C26" s="20" t="s">
        <v>70</v>
      </c>
      <c r="D26" s="105" t="s">
        <v>70</v>
      </c>
      <c r="E26" s="19" t="s">
        <v>70</v>
      </c>
      <c r="F26" s="105" t="s">
        <v>70</v>
      </c>
    </row>
    <row r="27" spans="1:6" ht="14.5" customHeight="1">
      <c r="A27" s="109" t="s">
        <v>46</v>
      </c>
      <c r="B27" s="11">
        <v>89</v>
      </c>
      <c r="C27" s="11" t="s">
        <v>70</v>
      </c>
      <c r="D27" s="104" t="s">
        <v>70</v>
      </c>
      <c r="E27" s="17" t="s">
        <v>70</v>
      </c>
      <c r="F27" s="104" t="s">
        <v>70</v>
      </c>
    </row>
    <row r="28" spans="1:6" ht="14.5" customHeight="1" thickBot="1">
      <c r="A28" s="18" t="s">
        <v>29</v>
      </c>
      <c r="B28" s="20">
        <v>284</v>
      </c>
      <c r="C28" s="20" t="s">
        <v>70</v>
      </c>
      <c r="D28" s="105" t="s">
        <v>70</v>
      </c>
      <c r="E28" s="19" t="s">
        <v>70</v>
      </c>
      <c r="F28" s="105" t="s">
        <v>70</v>
      </c>
    </row>
    <row r="29" spans="1:6" s="108" customFormat="1" ht="29.15" customHeight="1">
      <c r="A29" s="321" t="s">
        <v>192</v>
      </c>
      <c r="B29" s="321"/>
      <c r="C29" s="321"/>
      <c r="D29" s="321"/>
      <c r="E29" s="321"/>
      <c r="F29" s="321"/>
    </row>
    <row r="30" spans="1:6" s="108" customFormat="1" ht="14.5" customHeight="1">
      <c r="A30" s="244" t="s">
        <v>143</v>
      </c>
      <c r="B30" s="244"/>
      <c r="C30" s="244"/>
      <c r="D30" s="244"/>
      <c r="E30" s="244"/>
      <c r="F30" s="244"/>
    </row>
    <row r="31" spans="1:6" s="108" customFormat="1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0" sqref="J10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227</v>
      </c>
    </row>
    <row r="4" spans="1:6" s="9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4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103" customFormat="1" ht="14.5" customHeight="1">
      <c r="A8" s="23"/>
      <c r="B8" s="329" t="s">
        <v>30</v>
      </c>
      <c r="C8" s="329"/>
      <c r="D8" s="329"/>
      <c r="E8" s="329"/>
      <c r="F8" s="329"/>
    </row>
    <row r="9" spans="1:6" s="9" customFormat="1" ht="14.5" customHeight="1">
      <c r="A9" s="41" t="s">
        <v>20</v>
      </c>
      <c r="B9" s="17">
        <f>B16+B23</f>
        <v>26208</v>
      </c>
      <c r="C9" s="17">
        <f>C16+C23</f>
        <v>4106</v>
      </c>
      <c r="D9" s="104">
        <f>C9*100/B9</f>
        <v>15.666971916971917</v>
      </c>
      <c r="E9" s="17">
        <f>B9-C9</f>
        <v>22102</v>
      </c>
      <c r="F9" s="104">
        <f>E9*100/B9</f>
        <v>84.333028083028083</v>
      </c>
    </row>
    <row r="10" spans="1:6" s="9" customFormat="1" ht="14.5" customHeight="1">
      <c r="A10" s="18" t="s">
        <v>43</v>
      </c>
      <c r="B10" s="20">
        <f t="shared" ref="B10:C14" si="0">B17+B24</f>
        <v>1741</v>
      </c>
      <c r="C10" s="20">
        <f t="shared" si="0"/>
        <v>43</v>
      </c>
      <c r="D10" s="106">
        <f t="shared" ref="D10:D14" si="1">C10*100/B10</f>
        <v>2.469844916714532</v>
      </c>
      <c r="E10" s="20">
        <f t="shared" ref="E10:E14" si="2">B10-C10</f>
        <v>1698</v>
      </c>
      <c r="F10" s="106">
        <f t="shared" ref="F10:F14" si="3">E10*100/B10</f>
        <v>97.530155083285464</v>
      </c>
    </row>
    <row r="11" spans="1:6" s="9" customFormat="1" ht="14.5" customHeight="1">
      <c r="A11" s="109" t="s">
        <v>27</v>
      </c>
      <c r="B11" s="11">
        <f t="shared" si="0"/>
        <v>11003</v>
      </c>
      <c r="C11" s="11">
        <f t="shared" si="0"/>
        <v>918</v>
      </c>
      <c r="D11" s="104">
        <f t="shared" si="1"/>
        <v>8.343179132963737</v>
      </c>
      <c r="E11" s="17">
        <f t="shared" si="2"/>
        <v>10085</v>
      </c>
      <c r="F11" s="104">
        <f t="shared" si="3"/>
        <v>91.656820867036259</v>
      </c>
    </row>
    <row r="12" spans="1:6" s="9" customFormat="1" ht="14.5" customHeight="1">
      <c r="A12" s="18" t="s">
        <v>45</v>
      </c>
      <c r="B12" s="20">
        <f t="shared" si="0"/>
        <v>8982</v>
      </c>
      <c r="C12" s="20">
        <f t="shared" si="0"/>
        <v>2086</v>
      </c>
      <c r="D12" s="105">
        <f t="shared" si="1"/>
        <v>23.224226230238255</v>
      </c>
      <c r="E12" s="19">
        <f t="shared" si="2"/>
        <v>6896</v>
      </c>
      <c r="F12" s="105">
        <f t="shared" si="3"/>
        <v>76.775773769761742</v>
      </c>
    </row>
    <row r="13" spans="1:6" s="9" customFormat="1" ht="14.5" customHeight="1">
      <c r="A13" s="109" t="s">
        <v>46</v>
      </c>
      <c r="B13" s="11">
        <f t="shared" si="0"/>
        <v>1208</v>
      </c>
      <c r="C13" s="11">
        <f t="shared" si="0"/>
        <v>335</v>
      </c>
      <c r="D13" s="104">
        <f t="shared" si="1"/>
        <v>27.731788079470199</v>
      </c>
      <c r="E13" s="17">
        <f t="shared" si="2"/>
        <v>873</v>
      </c>
      <c r="F13" s="104">
        <f t="shared" si="3"/>
        <v>72.268211920529808</v>
      </c>
    </row>
    <row r="14" spans="1:6" s="9" customFormat="1" ht="14.5" customHeight="1">
      <c r="A14" s="18" t="s">
        <v>29</v>
      </c>
      <c r="B14" s="20">
        <f t="shared" si="0"/>
        <v>3274</v>
      </c>
      <c r="C14" s="20">
        <f t="shared" si="0"/>
        <v>724</v>
      </c>
      <c r="D14" s="105">
        <f t="shared" si="1"/>
        <v>22.11362248014661</v>
      </c>
      <c r="E14" s="19">
        <f t="shared" si="2"/>
        <v>2550</v>
      </c>
      <c r="F14" s="105">
        <f t="shared" si="3"/>
        <v>77.886377519853397</v>
      </c>
    </row>
    <row r="15" spans="1:6" s="9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" customFormat="1" ht="14.5" customHeight="1">
      <c r="A16" s="41" t="s">
        <v>20</v>
      </c>
      <c r="B16" s="17">
        <f>SUM(B17:B21)</f>
        <v>17670</v>
      </c>
      <c r="C16" s="17">
        <f>SUM(C17:C21)</f>
        <v>3224</v>
      </c>
      <c r="D16" s="104">
        <f>C16*100/B16</f>
        <v>18.245614035087719</v>
      </c>
      <c r="E16" s="17">
        <f>B16-C16</f>
        <v>14446</v>
      </c>
      <c r="F16" s="104">
        <f>E16*100/B16</f>
        <v>81.754385964912274</v>
      </c>
    </row>
    <row r="17" spans="1:6" s="9" customFormat="1" ht="14.5" customHeight="1">
      <c r="A17" s="18" t="s">
        <v>43</v>
      </c>
      <c r="B17" s="20">
        <v>1232</v>
      </c>
      <c r="C17" s="20">
        <v>31</v>
      </c>
      <c r="D17" s="106">
        <f t="shared" ref="D17:D21" si="4">C17*100/B17</f>
        <v>2.5162337662337664</v>
      </c>
      <c r="E17" s="20">
        <f t="shared" ref="E17:E21" si="5">B17-C17</f>
        <v>1201</v>
      </c>
      <c r="F17" s="106">
        <f t="shared" ref="F17:F21" si="6">E17*100/B17</f>
        <v>97.483766233766232</v>
      </c>
    </row>
    <row r="18" spans="1:6" s="9" customFormat="1" ht="14.5" customHeight="1">
      <c r="A18" s="109" t="s">
        <v>27</v>
      </c>
      <c r="B18" s="11">
        <v>6323</v>
      </c>
      <c r="C18" s="11">
        <v>628</v>
      </c>
      <c r="D18" s="104">
        <f t="shared" si="4"/>
        <v>9.9319943065000782</v>
      </c>
      <c r="E18" s="17">
        <f t="shared" si="5"/>
        <v>5695</v>
      </c>
      <c r="F18" s="104">
        <f t="shared" si="6"/>
        <v>90.068005693499927</v>
      </c>
    </row>
    <row r="19" spans="1:6" s="9" customFormat="1" ht="14.5" customHeight="1">
      <c r="A19" s="18" t="s">
        <v>45</v>
      </c>
      <c r="B19" s="20">
        <v>7577</v>
      </c>
      <c r="C19" s="20">
        <v>1805</v>
      </c>
      <c r="D19" s="105">
        <f t="shared" si="4"/>
        <v>23.822093176719019</v>
      </c>
      <c r="E19" s="19">
        <f t="shared" si="5"/>
        <v>5772</v>
      </c>
      <c r="F19" s="105">
        <f t="shared" si="6"/>
        <v>76.177906823280978</v>
      </c>
    </row>
    <row r="20" spans="1:6" s="9" customFormat="1" ht="14.5" customHeight="1">
      <c r="A20" s="109" t="s">
        <v>46</v>
      </c>
      <c r="B20" s="11">
        <v>686</v>
      </c>
      <c r="C20" s="11">
        <v>284</v>
      </c>
      <c r="D20" s="104">
        <f t="shared" si="4"/>
        <v>41.399416909620989</v>
      </c>
      <c r="E20" s="17">
        <f t="shared" si="5"/>
        <v>402</v>
      </c>
      <c r="F20" s="104">
        <f t="shared" si="6"/>
        <v>58.600583090379011</v>
      </c>
    </row>
    <row r="21" spans="1:6" s="9" customFormat="1" ht="14.5" customHeight="1">
      <c r="A21" s="18" t="s">
        <v>29</v>
      </c>
      <c r="B21" s="20">
        <v>1852</v>
      </c>
      <c r="C21" s="20">
        <v>476</v>
      </c>
      <c r="D21" s="105">
        <f t="shared" si="4"/>
        <v>25.70194384449244</v>
      </c>
      <c r="E21" s="19">
        <f t="shared" si="5"/>
        <v>1376</v>
      </c>
      <c r="F21" s="105">
        <f t="shared" si="6"/>
        <v>74.298056155507552</v>
      </c>
    </row>
    <row r="22" spans="1:6" s="9" customFormat="1" ht="14.5" customHeight="1">
      <c r="A22" s="23"/>
      <c r="B22" s="288" t="s">
        <v>41</v>
      </c>
      <c r="C22" s="288"/>
      <c r="D22" s="288"/>
      <c r="E22" s="288"/>
      <c r="F22" s="288"/>
    </row>
    <row r="23" spans="1:6" s="9" customFormat="1" ht="14.5" customHeight="1">
      <c r="A23" s="41" t="s">
        <v>20</v>
      </c>
      <c r="B23" s="17">
        <f>SUM(B24:B28)</f>
        <v>8538</v>
      </c>
      <c r="C23" s="17">
        <f>SUM(C24:C28)</f>
        <v>882</v>
      </c>
      <c r="D23" s="104">
        <f>C23*100/B23</f>
        <v>10.330288123682362</v>
      </c>
      <c r="E23" s="17">
        <f>B23-C23</f>
        <v>7656</v>
      </c>
      <c r="F23" s="104">
        <f>E23*100/B23</f>
        <v>89.669711876317635</v>
      </c>
    </row>
    <row r="24" spans="1:6" s="9" customFormat="1" ht="14.5" customHeight="1">
      <c r="A24" s="18" t="s">
        <v>43</v>
      </c>
      <c r="B24" s="20">
        <v>509</v>
      </c>
      <c r="C24" s="20">
        <v>12</v>
      </c>
      <c r="D24" s="106">
        <f t="shared" ref="D24:D28" si="7">C24*100/B24</f>
        <v>2.3575638506876229</v>
      </c>
      <c r="E24" s="20">
        <f t="shared" ref="E24:E28" si="8">B24-C24</f>
        <v>497</v>
      </c>
      <c r="F24" s="106">
        <f t="shared" ref="F24:F28" si="9">E24*100/B24</f>
        <v>97.642436149312374</v>
      </c>
    </row>
    <row r="25" spans="1:6" s="9" customFormat="1" ht="14.5" customHeight="1">
      <c r="A25" s="109" t="s">
        <v>27</v>
      </c>
      <c r="B25" s="11">
        <v>4680</v>
      </c>
      <c r="C25" s="11">
        <v>290</v>
      </c>
      <c r="D25" s="104">
        <f t="shared" si="7"/>
        <v>6.1965811965811968</v>
      </c>
      <c r="E25" s="17">
        <f t="shared" si="8"/>
        <v>4390</v>
      </c>
      <c r="F25" s="104">
        <f t="shared" si="9"/>
        <v>93.803418803418808</v>
      </c>
    </row>
    <row r="26" spans="1:6" ht="14.5" customHeight="1">
      <c r="A26" s="18" t="s">
        <v>45</v>
      </c>
      <c r="B26" s="20">
        <v>1405</v>
      </c>
      <c r="C26" s="20">
        <v>281</v>
      </c>
      <c r="D26" s="105">
        <f t="shared" si="7"/>
        <v>20</v>
      </c>
      <c r="E26" s="19">
        <f t="shared" si="8"/>
        <v>1124</v>
      </c>
      <c r="F26" s="105">
        <f t="shared" si="9"/>
        <v>80</v>
      </c>
    </row>
    <row r="27" spans="1:6" ht="14.5" customHeight="1">
      <c r="A27" s="109" t="s">
        <v>46</v>
      </c>
      <c r="B27" s="11">
        <v>522</v>
      </c>
      <c r="C27" s="11">
        <v>51</v>
      </c>
      <c r="D27" s="104">
        <f t="shared" si="7"/>
        <v>9.7701149425287355</v>
      </c>
      <c r="E27" s="17">
        <f t="shared" si="8"/>
        <v>471</v>
      </c>
      <c r="F27" s="104">
        <f t="shared" si="9"/>
        <v>90.229885057471265</v>
      </c>
    </row>
    <row r="28" spans="1:6" ht="14.5" customHeight="1" thickBot="1">
      <c r="A28" s="18" t="s">
        <v>29</v>
      </c>
      <c r="B28" s="20">
        <v>1422</v>
      </c>
      <c r="C28" s="20">
        <v>248</v>
      </c>
      <c r="D28" s="105">
        <f t="shared" si="7"/>
        <v>17.440225035161745</v>
      </c>
      <c r="E28" s="19">
        <f t="shared" si="8"/>
        <v>1174</v>
      </c>
      <c r="F28" s="105">
        <f t="shared" si="9"/>
        <v>82.559774964838255</v>
      </c>
    </row>
    <row r="29" spans="1:6" s="108" customFormat="1" ht="29.15" customHeight="1">
      <c r="A29" s="321" t="s">
        <v>192</v>
      </c>
      <c r="B29" s="321"/>
      <c r="C29" s="321"/>
      <c r="D29" s="321"/>
      <c r="E29" s="321"/>
      <c r="F29" s="321"/>
    </row>
    <row r="30" spans="1:6" s="108" customFormat="1" ht="14.5" customHeight="1">
      <c r="A30" s="244" t="s">
        <v>143</v>
      </c>
      <c r="B30" s="244"/>
      <c r="C30" s="244"/>
      <c r="D30" s="244"/>
      <c r="E30" s="244"/>
      <c r="F30" s="244"/>
    </row>
    <row r="31" spans="1:6" s="108" customFormat="1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228</v>
      </c>
    </row>
    <row r="4" spans="1:6" s="9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4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103" customFormat="1" ht="14.5" customHeight="1">
      <c r="A8" s="23"/>
      <c r="B8" s="329" t="s">
        <v>30</v>
      </c>
      <c r="C8" s="329"/>
      <c r="D8" s="329"/>
      <c r="E8" s="329"/>
      <c r="F8" s="329"/>
    </row>
    <row r="9" spans="1:6" s="9" customFormat="1" ht="14.5" customHeight="1">
      <c r="A9" s="41" t="s">
        <v>20</v>
      </c>
      <c r="B9" s="17">
        <f>B16+B23</f>
        <v>49181</v>
      </c>
      <c r="C9" s="17">
        <f>C16+C23</f>
        <v>7627</v>
      </c>
      <c r="D9" s="104">
        <f>C9*100/B9</f>
        <v>15.508021390374331</v>
      </c>
      <c r="E9" s="17">
        <f>B9-C9</f>
        <v>41554</v>
      </c>
      <c r="F9" s="104">
        <f>E9*100/B9</f>
        <v>84.491978609625662</v>
      </c>
    </row>
    <row r="10" spans="1:6" s="9" customFormat="1" ht="14.5" customHeight="1">
      <c r="A10" s="18" t="s">
        <v>43</v>
      </c>
      <c r="B10" s="20">
        <f t="shared" ref="B10:C14" si="0">B17+B24</f>
        <v>3462</v>
      </c>
      <c r="C10" s="20">
        <f t="shared" si="0"/>
        <v>109</v>
      </c>
      <c r="D10" s="106">
        <f t="shared" ref="D10:D14" si="1">C10*100/B10</f>
        <v>3.1484690930098207</v>
      </c>
      <c r="E10" s="20">
        <f t="shared" ref="E10:E14" si="2">B10-C10</f>
        <v>3353</v>
      </c>
      <c r="F10" s="106">
        <f t="shared" ref="F10:F14" si="3">E10*100/B10</f>
        <v>96.851530906990178</v>
      </c>
    </row>
    <row r="11" spans="1:6" s="9" customFormat="1" ht="14.5" customHeight="1">
      <c r="A11" s="109" t="s">
        <v>27</v>
      </c>
      <c r="B11" s="11">
        <f t="shared" si="0"/>
        <v>20568</v>
      </c>
      <c r="C11" s="11">
        <f t="shared" si="0"/>
        <v>1889</v>
      </c>
      <c r="D11" s="104">
        <f t="shared" si="1"/>
        <v>9.184169583819525</v>
      </c>
      <c r="E11" s="17">
        <f t="shared" si="2"/>
        <v>18679</v>
      </c>
      <c r="F11" s="104">
        <f t="shared" si="3"/>
        <v>90.815830416180475</v>
      </c>
    </row>
    <row r="12" spans="1:6" s="9" customFormat="1" ht="14.5" customHeight="1">
      <c r="A12" s="18" t="s">
        <v>45</v>
      </c>
      <c r="B12" s="20">
        <f t="shared" si="0"/>
        <v>14494</v>
      </c>
      <c r="C12" s="20">
        <f t="shared" si="0"/>
        <v>3546</v>
      </c>
      <c r="D12" s="105">
        <f t="shared" si="1"/>
        <v>24.465295984545328</v>
      </c>
      <c r="E12" s="19">
        <f t="shared" si="2"/>
        <v>10948</v>
      </c>
      <c r="F12" s="105">
        <f t="shared" si="3"/>
        <v>75.534704015454665</v>
      </c>
    </row>
    <row r="13" spans="1:6" s="9" customFormat="1" ht="14.5" customHeight="1">
      <c r="A13" s="109" t="s">
        <v>46</v>
      </c>
      <c r="B13" s="11">
        <f t="shared" si="0"/>
        <v>3358</v>
      </c>
      <c r="C13" s="11">
        <f t="shared" si="0"/>
        <v>642</v>
      </c>
      <c r="D13" s="104">
        <f t="shared" si="1"/>
        <v>19.118522930315663</v>
      </c>
      <c r="E13" s="17">
        <f t="shared" si="2"/>
        <v>2716</v>
      </c>
      <c r="F13" s="104">
        <f t="shared" si="3"/>
        <v>80.881477069684337</v>
      </c>
    </row>
    <row r="14" spans="1:6" s="9" customFormat="1" ht="14.5" customHeight="1">
      <c r="A14" s="18" t="s">
        <v>29</v>
      </c>
      <c r="B14" s="20">
        <f t="shared" si="0"/>
        <v>7299</v>
      </c>
      <c r="C14" s="20">
        <f t="shared" si="0"/>
        <v>1441</v>
      </c>
      <c r="D14" s="105">
        <f t="shared" si="1"/>
        <v>19.742430469927388</v>
      </c>
      <c r="E14" s="19">
        <f t="shared" si="2"/>
        <v>5858</v>
      </c>
      <c r="F14" s="105">
        <f t="shared" si="3"/>
        <v>80.257569530072615</v>
      </c>
    </row>
    <row r="15" spans="1:6" s="9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" customFormat="1" ht="14.5" customHeight="1">
      <c r="A16" s="41" t="s">
        <v>20</v>
      </c>
      <c r="B16" s="17">
        <f>SUM(B17:B21)</f>
        <v>26541</v>
      </c>
      <c r="C16" s="17">
        <f>SUM(C17:C21)</f>
        <v>4675</v>
      </c>
      <c r="D16" s="104">
        <f>C16*100/B16</f>
        <v>17.614257186993708</v>
      </c>
      <c r="E16" s="17">
        <f>B16-C16</f>
        <v>21866</v>
      </c>
      <c r="F16" s="104">
        <f>E16*100/B16</f>
        <v>82.385742813006289</v>
      </c>
    </row>
    <row r="17" spans="1:6" s="9" customFormat="1" ht="14.5" customHeight="1">
      <c r="A17" s="18" t="s">
        <v>43</v>
      </c>
      <c r="B17" s="20">
        <v>2049</v>
      </c>
      <c r="C17" s="20">
        <v>66</v>
      </c>
      <c r="D17" s="106">
        <f t="shared" ref="D17:D21" si="4">C17*100/B17</f>
        <v>3.2210834553440701</v>
      </c>
      <c r="E17" s="20">
        <f t="shared" ref="E17:E21" si="5">B17-C17</f>
        <v>1983</v>
      </c>
      <c r="F17" s="106">
        <f t="shared" ref="F17:F21" si="6">E17*100/B17</f>
        <v>96.778916544655928</v>
      </c>
    </row>
    <row r="18" spans="1:6" s="9" customFormat="1" ht="14.5" customHeight="1">
      <c r="A18" s="109" t="s">
        <v>27</v>
      </c>
      <c r="B18" s="11">
        <v>9546</v>
      </c>
      <c r="C18" s="11">
        <v>956</v>
      </c>
      <c r="D18" s="104">
        <f t="shared" si="4"/>
        <v>10.014665828619316</v>
      </c>
      <c r="E18" s="17">
        <f t="shared" si="5"/>
        <v>8590</v>
      </c>
      <c r="F18" s="104">
        <f t="shared" si="6"/>
        <v>89.985334171380686</v>
      </c>
    </row>
    <row r="19" spans="1:6" s="9" customFormat="1" ht="14.5" customHeight="1">
      <c r="A19" s="18" t="s">
        <v>45</v>
      </c>
      <c r="B19" s="20">
        <v>10599</v>
      </c>
      <c r="C19" s="20">
        <v>2598</v>
      </c>
      <c r="D19" s="105">
        <f t="shared" si="4"/>
        <v>24.511746391168977</v>
      </c>
      <c r="E19" s="19">
        <f t="shared" si="5"/>
        <v>8001</v>
      </c>
      <c r="F19" s="105">
        <f t="shared" si="6"/>
        <v>75.488253608831016</v>
      </c>
    </row>
    <row r="20" spans="1:6" s="9" customFormat="1" ht="14.5" customHeight="1">
      <c r="A20" s="109" t="s">
        <v>46</v>
      </c>
      <c r="B20" s="11">
        <v>1646</v>
      </c>
      <c r="C20" s="11">
        <v>433</v>
      </c>
      <c r="D20" s="104">
        <f t="shared" si="4"/>
        <v>26.306196840826246</v>
      </c>
      <c r="E20" s="17">
        <f t="shared" si="5"/>
        <v>1213</v>
      </c>
      <c r="F20" s="104">
        <f t="shared" si="6"/>
        <v>73.693803159173754</v>
      </c>
    </row>
    <row r="21" spans="1:6" s="9" customFormat="1" ht="14.5" customHeight="1">
      <c r="A21" s="18" t="s">
        <v>29</v>
      </c>
      <c r="B21" s="20">
        <v>2701</v>
      </c>
      <c r="C21" s="20">
        <v>622</v>
      </c>
      <c r="D21" s="105">
        <f t="shared" si="4"/>
        <v>23.02850796001481</v>
      </c>
      <c r="E21" s="19">
        <f t="shared" si="5"/>
        <v>2079</v>
      </c>
      <c r="F21" s="105">
        <f t="shared" si="6"/>
        <v>76.971492039985193</v>
      </c>
    </row>
    <row r="22" spans="1:6" s="9" customFormat="1" ht="14.5" customHeight="1">
      <c r="A22" s="23"/>
      <c r="B22" s="288" t="s">
        <v>41</v>
      </c>
      <c r="C22" s="288"/>
      <c r="D22" s="288"/>
      <c r="E22" s="288"/>
      <c r="F22" s="288"/>
    </row>
    <row r="23" spans="1:6" s="9" customFormat="1" ht="14.5" customHeight="1">
      <c r="A23" s="41" t="s">
        <v>20</v>
      </c>
      <c r="B23" s="17">
        <f>SUM(B24:B28)</f>
        <v>22640</v>
      </c>
      <c r="C23" s="17">
        <f>SUM(C24:C28)</f>
        <v>2952</v>
      </c>
      <c r="D23" s="104">
        <f>C23*100/B23</f>
        <v>13.03886925795053</v>
      </c>
      <c r="E23" s="17">
        <f>B23-C23</f>
        <v>19688</v>
      </c>
      <c r="F23" s="104">
        <f>E23*100/B23</f>
        <v>86.961130742049477</v>
      </c>
    </row>
    <row r="24" spans="1:6" s="9" customFormat="1" ht="14.5" customHeight="1">
      <c r="A24" s="18" t="s">
        <v>43</v>
      </c>
      <c r="B24" s="20">
        <v>1413</v>
      </c>
      <c r="C24" s="20">
        <v>43</v>
      </c>
      <c r="D24" s="106">
        <f t="shared" ref="D24:D28" si="7">C24*100/B24</f>
        <v>3.043170559094126</v>
      </c>
      <c r="E24" s="20">
        <f t="shared" ref="E24:E28" si="8">B24-C24</f>
        <v>1370</v>
      </c>
      <c r="F24" s="106">
        <f t="shared" ref="F24:F28" si="9">E24*100/B24</f>
        <v>96.956829440905878</v>
      </c>
    </row>
    <row r="25" spans="1:6" s="9" customFormat="1" ht="14.5" customHeight="1">
      <c r="A25" s="109" t="s">
        <v>27</v>
      </c>
      <c r="B25" s="11">
        <v>11022</v>
      </c>
      <c r="C25" s="11">
        <v>933</v>
      </c>
      <c r="D25" s="104">
        <f t="shared" si="7"/>
        <v>8.4648884050081659</v>
      </c>
      <c r="E25" s="17">
        <f t="shared" si="8"/>
        <v>10089</v>
      </c>
      <c r="F25" s="104">
        <f t="shared" si="9"/>
        <v>91.535111594991832</v>
      </c>
    </row>
    <row r="26" spans="1:6" ht="14.5" customHeight="1">
      <c r="A26" s="18" t="s">
        <v>45</v>
      </c>
      <c r="B26" s="20">
        <v>3895</v>
      </c>
      <c r="C26" s="20">
        <v>948</v>
      </c>
      <c r="D26" s="105">
        <f t="shared" si="7"/>
        <v>24.338896020539153</v>
      </c>
      <c r="E26" s="19">
        <f t="shared" si="8"/>
        <v>2947</v>
      </c>
      <c r="F26" s="105">
        <f t="shared" si="9"/>
        <v>75.661103979460847</v>
      </c>
    </row>
    <row r="27" spans="1:6" ht="14.5" customHeight="1">
      <c r="A27" s="109" t="s">
        <v>46</v>
      </c>
      <c r="B27" s="11">
        <v>1712</v>
      </c>
      <c r="C27" s="11">
        <v>209</v>
      </c>
      <c r="D27" s="104">
        <f t="shared" si="7"/>
        <v>12.207943925233645</v>
      </c>
      <c r="E27" s="17">
        <f t="shared" si="8"/>
        <v>1503</v>
      </c>
      <c r="F27" s="104">
        <f t="shared" si="9"/>
        <v>87.79205607476635</v>
      </c>
    </row>
    <row r="28" spans="1:6" ht="14.5" customHeight="1" thickBot="1">
      <c r="A28" s="18" t="s">
        <v>29</v>
      </c>
      <c r="B28" s="20">
        <v>4598</v>
      </c>
      <c r="C28" s="20">
        <v>819</v>
      </c>
      <c r="D28" s="105">
        <f t="shared" si="7"/>
        <v>17.812092214006089</v>
      </c>
      <c r="E28" s="19">
        <f t="shared" si="8"/>
        <v>3779</v>
      </c>
      <c r="F28" s="105">
        <f t="shared" si="9"/>
        <v>82.187907785993914</v>
      </c>
    </row>
    <row r="29" spans="1:6" s="108" customFormat="1" ht="29.15" customHeight="1">
      <c r="A29" s="321" t="s">
        <v>192</v>
      </c>
      <c r="B29" s="321"/>
      <c r="C29" s="321"/>
      <c r="D29" s="321"/>
      <c r="E29" s="321"/>
      <c r="F29" s="321"/>
    </row>
    <row r="30" spans="1:6" s="108" customFormat="1" ht="14.5" customHeight="1">
      <c r="A30" s="244" t="s">
        <v>143</v>
      </c>
      <c r="B30" s="244"/>
      <c r="C30" s="244"/>
      <c r="D30" s="244"/>
      <c r="E30" s="244"/>
      <c r="F30" s="244"/>
    </row>
    <row r="31" spans="1:6" s="108" customFormat="1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12" sqref="H12"/>
    </sheetView>
  </sheetViews>
  <sheetFormatPr baseColWidth="10" defaultColWidth="10.81640625" defaultRowHeight="14.5" customHeight="1"/>
  <cols>
    <col min="1" max="1" width="33.54296875" style="108" customWidth="1"/>
    <col min="2" max="6" width="12.54296875" style="108" customWidth="1"/>
    <col min="7" max="16384" width="10.81640625" style="108"/>
  </cols>
  <sheetData>
    <row r="1" spans="1:6" s="102" customFormat="1" ht="20.149999999999999" customHeight="1">
      <c r="A1" s="91" t="s">
        <v>0</v>
      </c>
    </row>
    <row r="2" spans="1:6" ht="14.5" customHeight="1">
      <c r="A2" s="107"/>
    </row>
    <row r="3" spans="1:6" ht="14.5" customHeight="1">
      <c r="A3" s="95" t="s">
        <v>229</v>
      </c>
    </row>
    <row r="4" spans="1:6" s="94" customFormat="1" ht="14.5" customHeight="1" thickBot="1"/>
    <row r="5" spans="1:6" s="225" customFormat="1" ht="20" customHeight="1" thickBot="1">
      <c r="A5" s="291" t="s">
        <v>25</v>
      </c>
      <c r="B5" s="291" t="s">
        <v>20</v>
      </c>
      <c r="C5" s="291" t="s">
        <v>50</v>
      </c>
      <c r="D5" s="291"/>
      <c r="E5" s="291"/>
      <c r="F5" s="291"/>
    </row>
    <row r="6" spans="1:6" s="103" customFormat="1" ht="20" customHeight="1" thickBot="1">
      <c r="A6" s="291"/>
      <c r="B6" s="291"/>
      <c r="C6" s="326" t="s">
        <v>64</v>
      </c>
      <c r="D6" s="327"/>
      <c r="E6" s="326" t="s">
        <v>63</v>
      </c>
      <c r="F6" s="327"/>
    </row>
    <row r="7" spans="1:6" s="94" customFormat="1" ht="14.5" customHeight="1">
      <c r="A7" s="23"/>
      <c r="B7" s="328" t="s">
        <v>1</v>
      </c>
      <c r="C7" s="328"/>
      <c r="D7" s="223" t="s">
        <v>82</v>
      </c>
      <c r="E7" s="223" t="s">
        <v>1</v>
      </c>
      <c r="F7" s="223" t="s">
        <v>82</v>
      </c>
    </row>
    <row r="8" spans="1:6" s="103" customFormat="1" ht="14.5" customHeight="1">
      <c r="A8" s="23"/>
      <c r="B8" s="329" t="s">
        <v>30</v>
      </c>
      <c r="C8" s="329"/>
      <c r="D8" s="329"/>
      <c r="E8" s="329"/>
      <c r="F8" s="329"/>
    </row>
    <row r="9" spans="1:6" s="94" customFormat="1" ht="14.5" customHeight="1">
      <c r="A9" s="41" t="s">
        <v>20</v>
      </c>
      <c r="B9" s="17">
        <f>B16+B23</f>
        <v>15074</v>
      </c>
      <c r="C9" s="17">
        <f>C16+C23</f>
        <v>2453</v>
      </c>
      <c r="D9" s="104">
        <f>C9*100/B9</f>
        <v>16.273052938835079</v>
      </c>
      <c r="E9" s="17">
        <f>B9-C9</f>
        <v>12621</v>
      </c>
      <c r="F9" s="104">
        <f>E9*100/B9</f>
        <v>83.726947061164921</v>
      </c>
    </row>
    <row r="10" spans="1:6" s="94" customFormat="1" ht="14.5" customHeight="1">
      <c r="A10" s="18" t="s">
        <v>43</v>
      </c>
      <c r="B10" s="20">
        <f t="shared" ref="B10:B14" si="0">B17+B24</f>
        <v>1024</v>
      </c>
      <c r="C10" s="20">
        <v>16</v>
      </c>
      <c r="D10" s="106">
        <f t="shared" ref="D10:D14" si="1">C10*100/B10</f>
        <v>1.5625</v>
      </c>
      <c r="E10" s="20">
        <f t="shared" ref="E10:E14" si="2">B10-C10</f>
        <v>1008</v>
      </c>
      <c r="F10" s="106">
        <f t="shared" ref="F10:F14" si="3">E10*100/B10</f>
        <v>98.4375</v>
      </c>
    </row>
    <row r="11" spans="1:6" s="94" customFormat="1" ht="14.5" customHeight="1">
      <c r="A11" s="109" t="s">
        <v>27</v>
      </c>
      <c r="B11" s="11">
        <f t="shared" si="0"/>
        <v>6663</v>
      </c>
      <c r="C11" s="11">
        <v>607</v>
      </c>
      <c r="D11" s="104">
        <f t="shared" si="1"/>
        <v>9.1100105057781775</v>
      </c>
      <c r="E11" s="17">
        <f t="shared" si="2"/>
        <v>6056</v>
      </c>
      <c r="F11" s="104">
        <f t="shared" si="3"/>
        <v>90.889989494221822</v>
      </c>
    </row>
    <row r="12" spans="1:6" s="94" customFormat="1" ht="14.5" customHeight="1">
      <c r="A12" s="18" t="s">
        <v>45</v>
      </c>
      <c r="B12" s="20">
        <f t="shared" si="0"/>
        <v>5067</v>
      </c>
      <c r="C12" s="20">
        <v>1240</v>
      </c>
      <c r="D12" s="105">
        <f t="shared" si="1"/>
        <v>24.472074205644365</v>
      </c>
      <c r="E12" s="19">
        <f t="shared" si="2"/>
        <v>3827</v>
      </c>
      <c r="F12" s="105">
        <f t="shared" si="3"/>
        <v>75.527925794355639</v>
      </c>
    </row>
    <row r="13" spans="1:6" s="94" customFormat="1" ht="14.5" customHeight="1">
      <c r="A13" s="109" t="s">
        <v>46</v>
      </c>
      <c r="B13" s="11">
        <f t="shared" si="0"/>
        <v>701</v>
      </c>
      <c r="C13" s="11">
        <v>220</v>
      </c>
      <c r="D13" s="104">
        <f t="shared" si="1"/>
        <v>31.383737517831669</v>
      </c>
      <c r="E13" s="17">
        <f t="shared" si="2"/>
        <v>481</v>
      </c>
      <c r="F13" s="104">
        <f t="shared" si="3"/>
        <v>68.616262482168338</v>
      </c>
    </row>
    <row r="14" spans="1:6" s="94" customFormat="1" ht="14.5" customHeight="1">
      <c r="A14" s="18" t="s">
        <v>29</v>
      </c>
      <c r="B14" s="20">
        <f t="shared" si="0"/>
        <v>1619</v>
      </c>
      <c r="C14" s="20">
        <v>370</v>
      </c>
      <c r="D14" s="105">
        <f t="shared" si="1"/>
        <v>22.85361334156887</v>
      </c>
      <c r="E14" s="19">
        <f t="shared" si="2"/>
        <v>1249</v>
      </c>
      <c r="F14" s="105">
        <f t="shared" si="3"/>
        <v>77.146386658431126</v>
      </c>
    </row>
    <row r="15" spans="1:6" s="94" customFormat="1" ht="14.5" customHeight="1">
      <c r="A15" s="23"/>
      <c r="B15" s="281" t="s">
        <v>19</v>
      </c>
      <c r="C15" s="281"/>
      <c r="D15" s="281"/>
      <c r="E15" s="281"/>
      <c r="F15" s="281"/>
    </row>
    <row r="16" spans="1:6" s="94" customFormat="1" ht="14.5" customHeight="1">
      <c r="A16" s="41" t="s">
        <v>20</v>
      </c>
      <c r="B16" s="17">
        <f>SUM(B17:B21)</f>
        <v>10574</v>
      </c>
      <c r="C16" s="17">
        <v>1961</v>
      </c>
      <c r="D16" s="104">
        <f>C16*100/B16</f>
        <v>18.545488935123888</v>
      </c>
      <c r="E16" s="17">
        <f>B16-C16</f>
        <v>8613</v>
      </c>
      <c r="F16" s="104">
        <f>E16*100/B16</f>
        <v>81.454511064876115</v>
      </c>
    </row>
    <row r="17" spans="1:6" s="94" customFormat="1" ht="14.5" customHeight="1">
      <c r="A17" s="18" t="s">
        <v>43</v>
      </c>
      <c r="B17" s="20">
        <v>720</v>
      </c>
      <c r="C17" s="130" t="s">
        <v>70</v>
      </c>
      <c r="D17" s="130" t="s">
        <v>70</v>
      </c>
      <c r="E17" s="130" t="s">
        <v>70</v>
      </c>
      <c r="F17" s="130" t="s">
        <v>70</v>
      </c>
    </row>
    <row r="18" spans="1:6" s="94" customFormat="1" ht="14.5" customHeight="1">
      <c r="A18" s="109" t="s">
        <v>27</v>
      </c>
      <c r="B18" s="11">
        <v>3934</v>
      </c>
      <c r="C18" s="11" t="s">
        <v>70</v>
      </c>
      <c r="D18" s="17" t="s">
        <v>70</v>
      </c>
      <c r="E18" s="17" t="s">
        <v>70</v>
      </c>
      <c r="F18" s="17" t="s">
        <v>70</v>
      </c>
    </row>
    <row r="19" spans="1:6" s="94" customFormat="1" ht="14.5" customHeight="1">
      <c r="A19" s="18" t="s">
        <v>45</v>
      </c>
      <c r="B19" s="20">
        <v>4402</v>
      </c>
      <c r="C19" s="20" t="s">
        <v>70</v>
      </c>
      <c r="D19" s="19" t="s">
        <v>70</v>
      </c>
      <c r="E19" s="19" t="s">
        <v>70</v>
      </c>
      <c r="F19" s="19" t="s">
        <v>70</v>
      </c>
    </row>
    <row r="20" spans="1:6" s="94" customFormat="1" ht="14.5" customHeight="1">
      <c r="A20" s="109" t="s">
        <v>46</v>
      </c>
      <c r="B20" s="11">
        <v>526</v>
      </c>
      <c r="C20" s="11" t="s">
        <v>70</v>
      </c>
      <c r="D20" s="17" t="s">
        <v>70</v>
      </c>
      <c r="E20" s="17" t="s">
        <v>70</v>
      </c>
      <c r="F20" s="17" t="s">
        <v>70</v>
      </c>
    </row>
    <row r="21" spans="1:6" s="94" customFormat="1" ht="14.5" customHeight="1">
      <c r="A21" s="18" t="s">
        <v>29</v>
      </c>
      <c r="B21" s="20">
        <v>992</v>
      </c>
      <c r="C21" s="20" t="s">
        <v>70</v>
      </c>
      <c r="D21" s="19" t="s">
        <v>70</v>
      </c>
      <c r="E21" s="19" t="s">
        <v>70</v>
      </c>
      <c r="F21" s="19" t="s">
        <v>70</v>
      </c>
    </row>
    <row r="22" spans="1:6" s="94" customFormat="1" ht="14.5" customHeight="1">
      <c r="A22" s="23"/>
      <c r="B22" s="288" t="s">
        <v>41</v>
      </c>
      <c r="C22" s="288"/>
      <c r="D22" s="288"/>
      <c r="E22" s="288"/>
      <c r="F22" s="288"/>
    </row>
    <row r="23" spans="1:6" s="94" customFormat="1" ht="14.5" customHeight="1">
      <c r="A23" s="41" t="s">
        <v>20</v>
      </c>
      <c r="B23" s="17">
        <f>SUM(B24:B28)</f>
        <v>4500</v>
      </c>
      <c r="C23" s="17">
        <v>492</v>
      </c>
      <c r="D23" s="104">
        <f>C23*100/B23</f>
        <v>10.933333333333334</v>
      </c>
      <c r="E23" s="17">
        <f>B23-C23</f>
        <v>4008</v>
      </c>
      <c r="F23" s="104">
        <f>E23*100/B23</f>
        <v>89.066666666666663</v>
      </c>
    </row>
    <row r="24" spans="1:6" s="94" customFormat="1" ht="14.5" customHeight="1">
      <c r="A24" s="18" t="s">
        <v>43</v>
      </c>
      <c r="B24" s="20">
        <v>304</v>
      </c>
      <c r="C24" s="130" t="s">
        <v>70</v>
      </c>
      <c r="D24" s="130" t="s">
        <v>70</v>
      </c>
      <c r="E24" s="130" t="s">
        <v>70</v>
      </c>
      <c r="F24" s="130" t="s">
        <v>70</v>
      </c>
    </row>
    <row r="25" spans="1:6" s="94" customFormat="1" ht="14.5" customHeight="1">
      <c r="A25" s="109" t="s">
        <v>27</v>
      </c>
      <c r="B25" s="11">
        <v>2729</v>
      </c>
      <c r="C25" s="11" t="s">
        <v>70</v>
      </c>
      <c r="D25" s="17" t="s">
        <v>70</v>
      </c>
      <c r="E25" s="17" t="s">
        <v>70</v>
      </c>
      <c r="F25" s="17" t="s">
        <v>70</v>
      </c>
    </row>
    <row r="26" spans="1:6" ht="14.5" customHeight="1">
      <c r="A26" s="18" t="s">
        <v>45</v>
      </c>
      <c r="B26" s="20">
        <v>665</v>
      </c>
      <c r="C26" s="20" t="s">
        <v>70</v>
      </c>
      <c r="D26" s="19" t="s">
        <v>70</v>
      </c>
      <c r="E26" s="19" t="s">
        <v>70</v>
      </c>
      <c r="F26" s="19" t="s">
        <v>70</v>
      </c>
    </row>
    <row r="27" spans="1:6" ht="14.5" customHeight="1">
      <c r="A27" s="109" t="s">
        <v>46</v>
      </c>
      <c r="B27" s="11">
        <v>175</v>
      </c>
      <c r="C27" s="11" t="s">
        <v>70</v>
      </c>
      <c r="D27" s="17" t="s">
        <v>70</v>
      </c>
      <c r="E27" s="17" t="s">
        <v>70</v>
      </c>
      <c r="F27" s="17" t="s">
        <v>70</v>
      </c>
    </row>
    <row r="28" spans="1:6" ht="14.5" customHeight="1" thickBot="1">
      <c r="A28" s="18" t="s">
        <v>29</v>
      </c>
      <c r="B28" s="20">
        <v>627</v>
      </c>
      <c r="C28" s="20" t="s">
        <v>70</v>
      </c>
      <c r="D28" s="19" t="s">
        <v>70</v>
      </c>
      <c r="E28" s="19" t="s">
        <v>70</v>
      </c>
      <c r="F28" s="19" t="s">
        <v>70</v>
      </c>
    </row>
    <row r="29" spans="1:6" ht="29.15" customHeight="1">
      <c r="A29" s="321" t="s">
        <v>192</v>
      </c>
      <c r="B29" s="321"/>
      <c r="C29" s="321"/>
      <c r="D29" s="321"/>
      <c r="E29" s="321"/>
      <c r="F29" s="321"/>
    </row>
    <row r="30" spans="1:6" ht="14.5" customHeight="1">
      <c r="A30" s="244" t="s">
        <v>143</v>
      </c>
      <c r="B30" s="244"/>
      <c r="C30" s="244"/>
      <c r="D30" s="244"/>
      <c r="E30" s="244"/>
      <c r="F30" s="244"/>
    </row>
    <row r="31" spans="1:6" ht="14.5" customHeight="1">
      <c r="A31" s="244"/>
      <c r="B31" s="244"/>
      <c r="C31" s="244"/>
      <c r="D31" s="244"/>
      <c r="E31" s="244"/>
      <c r="F31" s="244"/>
    </row>
  </sheetData>
  <mergeCells count="11">
    <mergeCell ref="A29:F29"/>
    <mergeCell ref="A30:F31"/>
    <mergeCell ref="B8:F8"/>
    <mergeCell ref="B15:F15"/>
    <mergeCell ref="B22:F22"/>
    <mergeCell ref="B7:C7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B1" sqref="B1"/>
    </sheetView>
  </sheetViews>
  <sheetFormatPr baseColWidth="10" defaultColWidth="10.81640625" defaultRowHeight="14.5" customHeight="1"/>
  <cols>
    <col min="1" max="1" width="33.54296875" style="108" customWidth="1"/>
    <col min="2" max="13" width="12.54296875" style="108" customWidth="1"/>
    <col min="14" max="16384" width="10.81640625" style="108"/>
  </cols>
  <sheetData>
    <row r="1" spans="1:13" s="102" customFormat="1" ht="20.149999999999999" customHeight="1">
      <c r="A1" s="91" t="s">
        <v>0</v>
      </c>
    </row>
    <row r="2" spans="1:13" ht="14.5" customHeight="1">
      <c r="A2" s="107"/>
    </row>
    <row r="3" spans="1:13" ht="14.5" customHeight="1">
      <c r="A3" s="95" t="s">
        <v>230</v>
      </c>
    </row>
    <row r="4" spans="1:13" s="94" customFormat="1" ht="14.5" customHeight="1" thickBot="1"/>
    <row r="5" spans="1:13" s="103" customFormat="1" ht="20" customHeight="1" thickBot="1">
      <c r="A5" s="291" t="s">
        <v>182</v>
      </c>
      <c r="B5" s="233" t="s">
        <v>20</v>
      </c>
      <c r="C5" s="250" t="s">
        <v>151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s="103" customFormat="1" ht="23.5" customHeight="1" thickBot="1">
      <c r="A6" s="291"/>
      <c r="B6" s="265"/>
      <c r="C6" s="44" t="s">
        <v>51</v>
      </c>
      <c r="D6" s="162" t="s">
        <v>149</v>
      </c>
      <c r="E6" s="162" t="s">
        <v>150</v>
      </c>
      <c r="F6" s="44" t="s">
        <v>152</v>
      </c>
      <c r="G6" s="44" t="s">
        <v>153</v>
      </c>
      <c r="H6" s="162" t="s">
        <v>154</v>
      </c>
      <c r="I6" s="162" t="s">
        <v>155</v>
      </c>
      <c r="J6" s="44" t="s">
        <v>156</v>
      </c>
      <c r="K6" s="162" t="s">
        <v>157</v>
      </c>
      <c r="L6" s="162" t="s">
        <v>158</v>
      </c>
      <c r="M6" s="45" t="s">
        <v>71</v>
      </c>
    </row>
    <row r="7" spans="1:13" s="94" customFormat="1" ht="14.5" customHeight="1">
      <c r="A7" s="23"/>
      <c r="B7" s="281" t="s">
        <v>20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3" s="103" customFormat="1" ht="14.5" customHeight="1">
      <c r="A8" s="23"/>
      <c r="B8" s="282" t="s">
        <v>1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3" s="94" customFormat="1" ht="14.5" customHeight="1">
      <c r="A9" s="21" t="s">
        <v>93</v>
      </c>
      <c r="B9" s="17">
        <f>B19+B38</f>
        <v>517713</v>
      </c>
      <c r="C9" s="17">
        <f t="shared" ref="C9:M9" si="0">C19+C38</f>
        <v>3020</v>
      </c>
      <c r="D9" s="17">
        <f t="shared" si="0"/>
        <v>41205</v>
      </c>
      <c r="E9" s="17">
        <f t="shared" si="0"/>
        <v>70678</v>
      </c>
      <c r="F9" s="17">
        <f t="shared" si="0"/>
        <v>57385</v>
      </c>
      <c r="G9" s="17">
        <f t="shared" si="0"/>
        <v>60266</v>
      </c>
      <c r="H9" s="17">
        <f t="shared" si="0"/>
        <v>61625</v>
      </c>
      <c r="I9" s="17">
        <f t="shared" si="0"/>
        <v>69566</v>
      </c>
      <c r="J9" s="17">
        <f t="shared" si="0"/>
        <v>67717</v>
      </c>
      <c r="K9" s="17">
        <f t="shared" si="0"/>
        <v>61895</v>
      </c>
      <c r="L9" s="17">
        <f t="shared" si="0"/>
        <v>23103</v>
      </c>
      <c r="M9" s="17">
        <f t="shared" si="0"/>
        <v>1253</v>
      </c>
    </row>
    <row r="10" spans="1:13" s="94" customFormat="1" ht="14.5" customHeight="1">
      <c r="A10" s="18" t="s">
        <v>21</v>
      </c>
      <c r="B10" s="20">
        <f t="shared" ref="B10:M10" si="1">B20+B39</f>
        <v>176808</v>
      </c>
      <c r="C10" s="20">
        <f t="shared" si="1"/>
        <v>929</v>
      </c>
      <c r="D10" s="20">
        <f t="shared" si="1"/>
        <v>13505</v>
      </c>
      <c r="E10" s="20">
        <f t="shared" si="1"/>
        <v>22491</v>
      </c>
      <c r="F10" s="20">
        <f t="shared" si="1"/>
        <v>18277</v>
      </c>
      <c r="G10" s="20">
        <f t="shared" si="1"/>
        <v>19699</v>
      </c>
      <c r="H10" s="20">
        <f t="shared" si="1"/>
        <v>20840</v>
      </c>
      <c r="I10" s="20">
        <f t="shared" si="1"/>
        <v>24909</v>
      </c>
      <c r="J10" s="20">
        <f t="shared" si="1"/>
        <v>24799</v>
      </c>
      <c r="K10" s="20">
        <f t="shared" si="1"/>
        <v>23246</v>
      </c>
      <c r="L10" s="20">
        <f t="shared" si="1"/>
        <v>7861</v>
      </c>
      <c r="M10" s="20">
        <f t="shared" si="1"/>
        <v>252</v>
      </c>
    </row>
    <row r="11" spans="1:13" s="94" customFormat="1" ht="14.5" customHeight="1">
      <c r="A11" s="109" t="s">
        <v>75</v>
      </c>
      <c r="B11" s="11">
        <f t="shared" ref="B11:M11" si="2">B21+B40</f>
        <v>81641</v>
      </c>
      <c r="C11" s="17">
        <f t="shared" si="2"/>
        <v>431</v>
      </c>
      <c r="D11" s="17">
        <f t="shared" si="2"/>
        <v>5993</v>
      </c>
      <c r="E11" s="17">
        <f t="shared" si="2"/>
        <v>10232</v>
      </c>
      <c r="F11" s="17">
        <f t="shared" si="2"/>
        <v>8613</v>
      </c>
      <c r="G11" s="17">
        <f t="shared" si="2"/>
        <v>9684</v>
      </c>
      <c r="H11" s="17">
        <f t="shared" si="2"/>
        <v>10187</v>
      </c>
      <c r="I11" s="17">
        <f t="shared" si="2"/>
        <v>11304</v>
      </c>
      <c r="J11" s="17">
        <f t="shared" si="2"/>
        <v>11111</v>
      </c>
      <c r="K11" s="17">
        <f t="shared" si="2"/>
        <v>9986</v>
      </c>
      <c r="L11" s="17">
        <f t="shared" si="2"/>
        <v>3918</v>
      </c>
      <c r="M11" s="17">
        <f t="shared" si="2"/>
        <v>182</v>
      </c>
    </row>
    <row r="12" spans="1:13" s="94" customFormat="1" ht="14.5" customHeight="1">
      <c r="A12" s="18" t="s">
        <v>118</v>
      </c>
      <c r="B12" s="20">
        <f t="shared" ref="B12:M12" si="3">B22+B41</f>
        <v>92627</v>
      </c>
      <c r="C12" s="19">
        <f t="shared" si="3"/>
        <v>768</v>
      </c>
      <c r="D12" s="19">
        <f t="shared" si="3"/>
        <v>7721</v>
      </c>
      <c r="E12" s="19">
        <f t="shared" si="3"/>
        <v>10929</v>
      </c>
      <c r="F12" s="19">
        <f t="shared" si="3"/>
        <v>9498</v>
      </c>
      <c r="G12" s="19">
        <f t="shared" si="3"/>
        <v>11958</v>
      </c>
      <c r="H12" s="19">
        <f t="shared" si="3"/>
        <v>12000</v>
      </c>
      <c r="I12" s="19">
        <f t="shared" si="3"/>
        <v>12192</v>
      </c>
      <c r="J12" s="19">
        <f t="shared" si="3"/>
        <v>11853</v>
      </c>
      <c r="K12" s="19">
        <f t="shared" si="3"/>
        <v>11581</v>
      </c>
      <c r="L12" s="19">
        <f t="shared" si="3"/>
        <v>3906</v>
      </c>
      <c r="M12" s="19">
        <f t="shared" si="3"/>
        <v>221</v>
      </c>
    </row>
    <row r="13" spans="1:13" s="94" customFormat="1" ht="14.5" customHeight="1">
      <c r="A13" s="109" t="s">
        <v>54</v>
      </c>
      <c r="B13" s="11">
        <f t="shared" ref="B13:M13" si="4">B23+B42</f>
        <v>26390</v>
      </c>
      <c r="C13" s="17">
        <f t="shared" si="4"/>
        <v>131</v>
      </c>
      <c r="D13" s="17">
        <f t="shared" si="4"/>
        <v>2199</v>
      </c>
      <c r="E13" s="17">
        <f t="shared" si="4"/>
        <v>3891</v>
      </c>
      <c r="F13" s="17">
        <f t="shared" si="4"/>
        <v>3032</v>
      </c>
      <c r="G13" s="17">
        <f t="shared" si="4"/>
        <v>3043</v>
      </c>
      <c r="H13" s="17">
        <f t="shared" si="4"/>
        <v>3042</v>
      </c>
      <c r="I13" s="17">
        <f t="shared" si="4"/>
        <v>3368</v>
      </c>
      <c r="J13" s="17">
        <f t="shared" si="4"/>
        <v>3310</v>
      </c>
      <c r="K13" s="17">
        <f t="shared" si="4"/>
        <v>3030</v>
      </c>
      <c r="L13" s="17">
        <f t="shared" si="4"/>
        <v>1296</v>
      </c>
      <c r="M13" s="17">
        <f t="shared" si="4"/>
        <v>48</v>
      </c>
    </row>
    <row r="14" spans="1:13" s="94" customFormat="1" ht="14.5" customHeight="1">
      <c r="A14" s="18" t="s">
        <v>119</v>
      </c>
      <c r="B14" s="20">
        <f t="shared" ref="B14:M14" si="5">B24+B43</f>
        <v>50040</v>
      </c>
      <c r="C14" s="19">
        <f t="shared" si="5"/>
        <v>177</v>
      </c>
      <c r="D14" s="19">
        <f t="shared" si="5"/>
        <v>3615</v>
      </c>
      <c r="E14" s="19">
        <f t="shared" si="5"/>
        <v>7849</v>
      </c>
      <c r="F14" s="19">
        <f t="shared" si="5"/>
        <v>6040</v>
      </c>
      <c r="G14" s="19">
        <f t="shared" si="5"/>
        <v>5389</v>
      </c>
      <c r="H14" s="19">
        <f t="shared" si="5"/>
        <v>5576</v>
      </c>
      <c r="I14" s="19">
        <f t="shared" si="5"/>
        <v>6689</v>
      </c>
      <c r="J14" s="19">
        <f t="shared" si="5"/>
        <v>6413</v>
      </c>
      <c r="K14" s="19">
        <f t="shared" si="5"/>
        <v>5606</v>
      </c>
      <c r="L14" s="19">
        <f t="shared" si="5"/>
        <v>2504</v>
      </c>
      <c r="M14" s="19">
        <f t="shared" si="5"/>
        <v>182</v>
      </c>
    </row>
    <row r="15" spans="1:13" s="94" customFormat="1" ht="14.5" customHeight="1">
      <c r="A15" s="109" t="s">
        <v>55</v>
      </c>
      <c r="B15" s="11">
        <f t="shared" ref="B15:M15" si="6">B25+B44</f>
        <v>15140</v>
      </c>
      <c r="C15" s="17">
        <f t="shared" si="6"/>
        <v>76</v>
      </c>
      <c r="D15" s="17">
        <f t="shared" si="6"/>
        <v>1304</v>
      </c>
      <c r="E15" s="17">
        <f t="shared" si="6"/>
        <v>2147</v>
      </c>
      <c r="F15" s="17">
        <f t="shared" si="6"/>
        <v>1631</v>
      </c>
      <c r="G15" s="17">
        <f t="shared" si="6"/>
        <v>1814</v>
      </c>
      <c r="H15" s="17">
        <f t="shared" si="6"/>
        <v>1820</v>
      </c>
      <c r="I15" s="17">
        <f t="shared" si="6"/>
        <v>1866</v>
      </c>
      <c r="J15" s="17">
        <f t="shared" si="6"/>
        <v>2005</v>
      </c>
      <c r="K15" s="17">
        <f t="shared" si="6"/>
        <v>1753</v>
      </c>
      <c r="L15" s="17">
        <f t="shared" si="6"/>
        <v>701</v>
      </c>
      <c r="M15" s="17">
        <f t="shared" si="6"/>
        <v>23</v>
      </c>
    </row>
    <row r="16" spans="1:13" s="94" customFormat="1" ht="14.5" customHeight="1">
      <c r="A16" s="18" t="s">
        <v>22</v>
      </c>
      <c r="B16" s="20">
        <f t="shared" ref="B16:M16" si="7">B26+B45</f>
        <v>75067</v>
      </c>
      <c r="C16" s="19">
        <f t="shared" si="7"/>
        <v>508</v>
      </c>
      <c r="D16" s="19">
        <f t="shared" si="7"/>
        <v>6868</v>
      </c>
      <c r="E16" s="19">
        <f t="shared" si="7"/>
        <v>13139</v>
      </c>
      <c r="F16" s="19">
        <f t="shared" si="7"/>
        <v>10294</v>
      </c>
      <c r="G16" s="19">
        <f t="shared" si="7"/>
        <v>8679</v>
      </c>
      <c r="H16" s="19">
        <f t="shared" si="7"/>
        <v>8160</v>
      </c>
      <c r="I16" s="19">
        <f t="shared" si="7"/>
        <v>9238</v>
      </c>
      <c r="J16" s="19">
        <f t="shared" si="7"/>
        <v>8226</v>
      </c>
      <c r="K16" s="19">
        <f t="shared" si="7"/>
        <v>6693</v>
      </c>
      <c r="L16" s="19">
        <f t="shared" si="7"/>
        <v>2917</v>
      </c>
      <c r="M16" s="19">
        <f t="shared" si="7"/>
        <v>345</v>
      </c>
    </row>
    <row r="17" spans="1:13" s="94" customFormat="1" ht="14.5" customHeight="1">
      <c r="A17" s="23"/>
      <c r="B17" s="281" t="s">
        <v>64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</row>
    <row r="18" spans="1:13" s="103" customFormat="1" ht="14.5" customHeight="1">
      <c r="A18" s="23"/>
      <c r="B18" s="282" t="s">
        <v>1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s="94" customFormat="1" ht="14.5" customHeight="1">
      <c r="A19" s="21" t="s">
        <v>93</v>
      </c>
      <c r="B19" s="17">
        <f>SUM(B20:B26)</f>
        <v>80958</v>
      </c>
      <c r="C19" s="17">
        <f t="shared" ref="C19" si="8">SUM(C20:C26)</f>
        <v>1614</v>
      </c>
      <c r="D19" s="17">
        <f t="shared" ref="D19:F19" si="9">SUM(D20:D26)</f>
        <v>17406</v>
      </c>
      <c r="E19" s="17">
        <f t="shared" ref="E19:H19" si="10">SUM(E20:E26)</f>
        <v>17046</v>
      </c>
      <c r="F19" s="17">
        <f t="shared" si="9"/>
        <v>11327</v>
      </c>
      <c r="G19" s="17">
        <f t="shared" si="10"/>
        <v>10001</v>
      </c>
      <c r="H19" s="17">
        <f t="shared" si="10"/>
        <v>7720</v>
      </c>
      <c r="I19" s="17">
        <f t="shared" ref="I19:K19" si="11">SUM(I20:I26)</f>
        <v>6486</v>
      </c>
      <c r="J19" s="17">
        <f t="shared" ref="J19:L19" si="12">SUM(J20:J26)</f>
        <v>4883</v>
      </c>
      <c r="K19" s="17">
        <f t="shared" si="11"/>
        <v>3037</v>
      </c>
      <c r="L19" s="17">
        <f t="shared" si="12"/>
        <v>1078</v>
      </c>
      <c r="M19" s="17">
        <f t="shared" ref="M19" si="13">SUM(M20:M26)</f>
        <v>360</v>
      </c>
    </row>
    <row r="20" spans="1:13" s="94" customFormat="1" ht="14.5" customHeight="1">
      <c r="A20" s="18" t="s">
        <v>21</v>
      </c>
      <c r="B20" s="20">
        <f>SUM(C20:M20)</f>
        <v>23488</v>
      </c>
      <c r="C20" s="20">
        <v>467</v>
      </c>
      <c r="D20" s="20">
        <v>5206</v>
      </c>
      <c r="E20" s="20">
        <v>4788</v>
      </c>
      <c r="F20" s="20">
        <v>3207</v>
      </c>
      <c r="G20" s="20">
        <v>2855</v>
      </c>
      <c r="H20" s="20">
        <v>2217</v>
      </c>
      <c r="I20" s="20">
        <v>1962</v>
      </c>
      <c r="J20" s="20">
        <v>1472</v>
      </c>
      <c r="K20" s="20">
        <v>913</v>
      </c>
      <c r="L20" s="20">
        <v>318</v>
      </c>
      <c r="M20" s="20">
        <v>83</v>
      </c>
    </row>
    <row r="21" spans="1:13" s="94" customFormat="1" ht="14.5" customHeight="1">
      <c r="A21" s="109" t="s">
        <v>75</v>
      </c>
      <c r="B21" s="11">
        <f t="shared" ref="B21:B26" si="14">SUM(C21:M21)</f>
        <v>13571</v>
      </c>
      <c r="C21" s="17">
        <v>251</v>
      </c>
      <c r="D21" s="17">
        <v>2722</v>
      </c>
      <c r="E21" s="17">
        <v>2683</v>
      </c>
      <c r="F21" s="17">
        <v>1884</v>
      </c>
      <c r="G21" s="17">
        <v>1736</v>
      </c>
      <c r="H21" s="17">
        <v>1410</v>
      </c>
      <c r="I21" s="17">
        <v>1155</v>
      </c>
      <c r="J21" s="17">
        <v>916</v>
      </c>
      <c r="K21" s="17">
        <v>536</v>
      </c>
      <c r="L21" s="17">
        <v>208</v>
      </c>
      <c r="M21" s="17">
        <v>70</v>
      </c>
    </row>
    <row r="22" spans="1:13" s="94" customFormat="1" ht="14.5" customHeight="1">
      <c r="A22" s="18" t="s">
        <v>118</v>
      </c>
      <c r="B22" s="20">
        <f t="shared" si="14"/>
        <v>18563</v>
      </c>
      <c r="C22" s="19">
        <v>491</v>
      </c>
      <c r="D22" s="19">
        <v>4014</v>
      </c>
      <c r="E22" s="19">
        <v>3291</v>
      </c>
      <c r="F22" s="19">
        <v>2391</v>
      </c>
      <c r="G22" s="19">
        <v>2538</v>
      </c>
      <c r="H22" s="19">
        <v>1966</v>
      </c>
      <c r="I22" s="19">
        <v>1592</v>
      </c>
      <c r="J22" s="19">
        <v>1174</v>
      </c>
      <c r="K22" s="19">
        <v>776</v>
      </c>
      <c r="L22" s="19">
        <v>244</v>
      </c>
      <c r="M22" s="19">
        <v>86</v>
      </c>
    </row>
    <row r="23" spans="1:13" s="94" customFormat="1" ht="14.5" customHeight="1">
      <c r="A23" s="109" t="s">
        <v>54</v>
      </c>
      <c r="B23" s="11">
        <f t="shared" si="14"/>
        <v>4122</v>
      </c>
      <c r="C23" s="17">
        <v>65</v>
      </c>
      <c r="D23" s="17">
        <v>903</v>
      </c>
      <c r="E23" s="17">
        <v>974</v>
      </c>
      <c r="F23" s="17">
        <v>593</v>
      </c>
      <c r="G23" s="17">
        <v>488</v>
      </c>
      <c r="H23" s="17">
        <v>345</v>
      </c>
      <c r="I23" s="17">
        <v>322</v>
      </c>
      <c r="J23" s="17">
        <v>215</v>
      </c>
      <c r="K23" s="17">
        <v>150</v>
      </c>
      <c r="L23" s="17">
        <v>50</v>
      </c>
      <c r="M23" s="17">
        <v>17</v>
      </c>
    </row>
    <row r="24" spans="1:13" s="94" customFormat="1" ht="14.5" customHeight="1">
      <c r="A24" s="18" t="s">
        <v>119</v>
      </c>
      <c r="B24" s="20">
        <f t="shared" si="14"/>
        <v>7693</v>
      </c>
      <c r="C24" s="19">
        <v>89</v>
      </c>
      <c r="D24" s="19">
        <v>1583</v>
      </c>
      <c r="E24" s="19">
        <v>1947</v>
      </c>
      <c r="F24" s="19">
        <v>1191</v>
      </c>
      <c r="G24" s="19">
        <v>898</v>
      </c>
      <c r="H24" s="19">
        <v>657</v>
      </c>
      <c r="I24" s="19">
        <v>564</v>
      </c>
      <c r="J24" s="19">
        <v>401</v>
      </c>
      <c r="K24" s="19">
        <v>241</v>
      </c>
      <c r="L24" s="19">
        <v>90</v>
      </c>
      <c r="M24" s="19">
        <v>32</v>
      </c>
    </row>
    <row r="25" spans="1:13" s="94" customFormat="1" ht="14.5" customHeight="1">
      <c r="A25" s="109" t="s">
        <v>55</v>
      </c>
      <c r="B25" s="11">
        <f t="shared" si="14"/>
        <v>2460</v>
      </c>
      <c r="C25" s="17">
        <v>40</v>
      </c>
      <c r="D25" s="17">
        <v>588</v>
      </c>
      <c r="E25" s="17">
        <v>558</v>
      </c>
      <c r="F25" s="17">
        <v>346</v>
      </c>
      <c r="G25" s="17">
        <v>291</v>
      </c>
      <c r="H25" s="17">
        <v>211</v>
      </c>
      <c r="I25" s="17">
        <v>181</v>
      </c>
      <c r="J25" s="17">
        <v>125</v>
      </c>
      <c r="K25" s="17">
        <v>84</v>
      </c>
      <c r="L25" s="17">
        <v>29</v>
      </c>
      <c r="M25" s="17">
        <v>7</v>
      </c>
    </row>
    <row r="26" spans="1:13" s="94" customFormat="1" ht="14.5" customHeight="1">
      <c r="A26" s="18" t="s">
        <v>22</v>
      </c>
      <c r="B26" s="20">
        <f t="shared" si="14"/>
        <v>11061</v>
      </c>
      <c r="C26" s="19">
        <v>211</v>
      </c>
      <c r="D26" s="19">
        <v>2390</v>
      </c>
      <c r="E26" s="19">
        <v>2805</v>
      </c>
      <c r="F26" s="19">
        <v>1715</v>
      </c>
      <c r="G26" s="19">
        <v>1195</v>
      </c>
      <c r="H26" s="19">
        <v>914</v>
      </c>
      <c r="I26" s="19">
        <v>710</v>
      </c>
      <c r="J26" s="19">
        <v>580</v>
      </c>
      <c r="K26" s="19">
        <v>337</v>
      </c>
      <c r="L26" s="19">
        <v>139</v>
      </c>
      <c r="M26" s="19">
        <v>65</v>
      </c>
    </row>
    <row r="27" spans="1:13" s="103" customFormat="1" ht="14.5" customHeight="1">
      <c r="A27" s="23"/>
      <c r="B27" s="282" t="s">
        <v>82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</row>
    <row r="28" spans="1:13" s="94" customFormat="1" ht="14.5" customHeight="1">
      <c r="A28" s="21" t="s">
        <v>93</v>
      </c>
      <c r="B28" s="104">
        <f t="shared" ref="B28:M28" si="15">B19*100/B9</f>
        <v>15.637621616609975</v>
      </c>
      <c r="C28" s="104">
        <f t="shared" si="15"/>
        <v>53.443708609271525</v>
      </c>
      <c r="D28" s="104">
        <f t="shared" si="15"/>
        <v>42.242446305060064</v>
      </c>
      <c r="E28" s="104">
        <f t="shared" si="15"/>
        <v>24.117830159314071</v>
      </c>
      <c r="F28" s="104">
        <f t="shared" si="15"/>
        <v>19.738607650082773</v>
      </c>
      <c r="G28" s="104">
        <f t="shared" si="15"/>
        <v>16.594763216407262</v>
      </c>
      <c r="H28" s="104">
        <f t="shared" si="15"/>
        <v>12.52738336713996</v>
      </c>
      <c r="I28" s="104">
        <f t="shared" si="15"/>
        <v>9.3235201103987588</v>
      </c>
      <c r="J28" s="104">
        <f t="shared" si="15"/>
        <v>7.2108923903894144</v>
      </c>
      <c r="K28" s="104">
        <f t="shared" si="15"/>
        <v>4.9066968252686003</v>
      </c>
      <c r="L28" s="104">
        <f t="shared" si="15"/>
        <v>4.6660606847595547</v>
      </c>
      <c r="M28" s="104">
        <f t="shared" si="15"/>
        <v>28.731045490822027</v>
      </c>
    </row>
    <row r="29" spans="1:13" ht="14.5" customHeight="1">
      <c r="A29" s="18" t="s">
        <v>21</v>
      </c>
      <c r="B29" s="106">
        <f t="shared" ref="B29:M29" si="16">B20*100/B10</f>
        <v>13.284466766209674</v>
      </c>
      <c r="C29" s="106">
        <f t="shared" si="16"/>
        <v>50.269106566200215</v>
      </c>
      <c r="D29" s="106">
        <f t="shared" si="16"/>
        <v>38.548685671973345</v>
      </c>
      <c r="E29" s="106">
        <f t="shared" si="16"/>
        <v>21.288515406162464</v>
      </c>
      <c r="F29" s="106">
        <f t="shared" si="16"/>
        <v>17.54664332220824</v>
      </c>
      <c r="G29" s="106">
        <f t="shared" si="16"/>
        <v>14.493121478247627</v>
      </c>
      <c r="H29" s="106">
        <f t="shared" si="16"/>
        <v>10.638195777351248</v>
      </c>
      <c r="I29" s="106">
        <f t="shared" si="16"/>
        <v>7.8766710827411783</v>
      </c>
      <c r="J29" s="106">
        <f t="shared" si="16"/>
        <v>5.9357232146457521</v>
      </c>
      <c r="K29" s="106">
        <f t="shared" si="16"/>
        <v>3.9275574292351374</v>
      </c>
      <c r="L29" s="106">
        <f t="shared" si="16"/>
        <v>4.0452868591782218</v>
      </c>
      <c r="M29" s="106">
        <f t="shared" si="16"/>
        <v>32.936507936507937</v>
      </c>
    </row>
    <row r="30" spans="1:13" ht="14.5" customHeight="1">
      <c r="A30" s="109" t="s">
        <v>75</v>
      </c>
      <c r="B30" s="62">
        <f t="shared" ref="B30:M30" si="17">B21*100/B11</f>
        <v>16.622775321223404</v>
      </c>
      <c r="C30" s="104">
        <f t="shared" si="17"/>
        <v>58.236658932714619</v>
      </c>
      <c r="D30" s="104">
        <f t="shared" si="17"/>
        <v>45.419656265643248</v>
      </c>
      <c r="E30" s="104">
        <f t="shared" si="17"/>
        <v>26.221657544956997</v>
      </c>
      <c r="F30" s="104">
        <f t="shared" si="17"/>
        <v>21.873911529083944</v>
      </c>
      <c r="G30" s="104">
        <f t="shared" si="17"/>
        <v>17.926476662536142</v>
      </c>
      <c r="H30" s="104">
        <f t="shared" si="17"/>
        <v>13.841170118778836</v>
      </c>
      <c r="I30" s="104">
        <f t="shared" si="17"/>
        <v>10.217622080679405</v>
      </c>
      <c r="J30" s="104">
        <f t="shared" si="17"/>
        <v>8.2440824408244087</v>
      </c>
      <c r="K30" s="104">
        <f t="shared" si="17"/>
        <v>5.3675145203284602</v>
      </c>
      <c r="L30" s="104">
        <f t="shared" si="17"/>
        <v>5.3088310362429807</v>
      </c>
      <c r="M30" s="104">
        <f t="shared" si="17"/>
        <v>38.46153846153846</v>
      </c>
    </row>
    <row r="31" spans="1:13" ht="14.5" customHeight="1">
      <c r="A31" s="18" t="s">
        <v>118</v>
      </c>
      <c r="B31" s="106">
        <f t="shared" ref="B31:M31" si="18">B22*100/B12</f>
        <v>20.040592915672537</v>
      </c>
      <c r="C31" s="105">
        <f t="shared" si="18"/>
        <v>63.932291666666664</v>
      </c>
      <c r="D31" s="105">
        <f t="shared" si="18"/>
        <v>51.988084445020078</v>
      </c>
      <c r="E31" s="105">
        <f t="shared" si="18"/>
        <v>30.112544606093877</v>
      </c>
      <c r="F31" s="105">
        <f t="shared" si="18"/>
        <v>25.173720783322803</v>
      </c>
      <c r="G31" s="105">
        <f t="shared" si="18"/>
        <v>21.224284997491218</v>
      </c>
      <c r="H31" s="105">
        <f t="shared" si="18"/>
        <v>16.383333333333333</v>
      </c>
      <c r="I31" s="105">
        <f t="shared" si="18"/>
        <v>13.05774278215223</v>
      </c>
      <c r="J31" s="105">
        <f t="shared" si="18"/>
        <v>9.9046654855310887</v>
      </c>
      <c r="K31" s="105">
        <f t="shared" si="18"/>
        <v>6.7006303428028664</v>
      </c>
      <c r="L31" s="105">
        <f t="shared" si="18"/>
        <v>6.2467997951868917</v>
      </c>
      <c r="M31" s="105">
        <f t="shared" si="18"/>
        <v>38.914027149321264</v>
      </c>
    </row>
    <row r="32" spans="1:13" ht="14.5" customHeight="1">
      <c r="A32" s="109" t="s">
        <v>54</v>
      </c>
      <c r="B32" s="62">
        <f t="shared" ref="B32:M32" si="19">B23*100/B13</f>
        <v>15.619552860932171</v>
      </c>
      <c r="C32" s="104">
        <f t="shared" si="19"/>
        <v>49.618320610687022</v>
      </c>
      <c r="D32" s="104">
        <f t="shared" si="19"/>
        <v>41.06412005457026</v>
      </c>
      <c r="E32" s="104">
        <f t="shared" si="19"/>
        <v>25.032125417630429</v>
      </c>
      <c r="F32" s="104">
        <f t="shared" si="19"/>
        <v>19.558047493403695</v>
      </c>
      <c r="G32" s="104">
        <f t="shared" si="19"/>
        <v>16.03680578376602</v>
      </c>
      <c r="H32" s="104">
        <f t="shared" si="19"/>
        <v>11.341222879684418</v>
      </c>
      <c r="I32" s="104">
        <f t="shared" si="19"/>
        <v>9.5605700712589066</v>
      </c>
      <c r="J32" s="104">
        <f t="shared" si="19"/>
        <v>6.4954682779456192</v>
      </c>
      <c r="K32" s="104">
        <f t="shared" si="19"/>
        <v>4.9504950495049505</v>
      </c>
      <c r="L32" s="104">
        <f t="shared" si="19"/>
        <v>3.8580246913580245</v>
      </c>
      <c r="M32" s="104">
        <f t="shared" si="19"/>
        <v>35.416666666666664</v>
      </c>
    </row>
    <row r="33" spans="1:13" ht="14.5" customHeight="1">
      <c r="A33" s="18" t="s">
        <v>119</v>
      </c>
      <c r="B33" s="106">
        <f t="shared" ref="B33:M33" si="20">B24*100/B14</f>
        <v>15.373701039168665</v>
      </c>
      <c r="C33" s="105">
        <f t="shared" si="20"/>
        <v>50.282485875706215</v>
      </c>
      <c r="D33" s="105">
        <f t="shared" si="20"/>
        <v>43.789764868603044</v>
      </c>
      <c r="E33" s="105">
        <f t="shared" si="20"/>
        <v>24.80570773346923</v>
      </c>
      <c r="F33" s="105">
        <f t="shared" si="20"/>
        <v>19.718543046357617</v>
      </c>
      <c r="G33" s="105">
        <f t="shared" si="20"/>
        <v>16.663573946928928</v>
      </c>
      <c r="H33" s="105">
        <f t="shared" si="20"/>
        <v>11.782639885222382</v>
      </c>
      <c r="I33" s="105">
        <f t="shared" si="20"/>
        <v>8.4317536253550607</v>
      </c>
      <c r="J33" s="105">
        <f t="shared" si="20"/>
        <v>6.2529237486355838</v>
      </c>
      <c r="K33" s="105">
        <f t="shared" si="20"/>
        <v>4.2989653942204784</v>
      </c>
      <c r="L33" s="105">
        <f t="shared" si="20"/>
        <v>3.5942492012779552</v>
      </c>
      <c r="M33" s="105">
        <f t="shared" si="20"/>
        <v>17.582417582417584</v>
      </c>
    </row>
    <row r="34" spans="1:13" ht="14.5" customHeight="1">
      <c r="A34" s="109" t="s">
        <v>55</v>
      </c>
      <c r="B34" s="62">
        <f t="shared" ref="B34:M34" si="21">B25*100/B15</f>
        <v>16.248348745046236</v>
      </c>
      <c r="C34" s="104">
        <f t="shared" si="21"/>
        <v>52.631578947368418</v>
      </c>
      <c r="D34" s="104">
        <f t="shared" si="21"/>
        <v>45.092024539877301</v>
      </c>
      <c r="E34" s="104">
        <f t="shared" si="21"/>
        <v>25.98975314392175</v>
      </c>
      <c r="F34" s="104">
        <f t="shared" si="21"/>
        <v>21.213979153893316</v>
      </c>
      <c r="G34" s="104">
        <f t="shared" si="21"/>
        <v>16.041896361631753</v>
      </c>
      <c r="H34" s="104">
        <f t="shared" si="21"/>
        <v>11.593406593406593</v>
      </c>
      <c r="I34" s="104">
        <f t="shared" si="21"/>
        <v>9.69989281886388</v>
      </c>
      <c r="J34" s="104">
        <f t="shared" si="21"/>
        <v>6.2344139650872821</v>
      </c>
      <c r="K34" s="104">
        <f t="shared" si="21"/>
        <v>4.7917855105533373</v>
      </c>
      <c r="L34" s="104">
        <f t="shared" si="21"/>
        <v>4.1369472182596292</v>
      </c>
      <c r="M34" s="104">
        <f t="shared" si="21"/>
        <v>30.434782608695652</v>
      </c>
    </row>
    <row r="35" spans="1:13" ht="14.5" customHeight="1">
      <c r="A35" s="18" t="s">
        <v>22</v>
      </c>
      <c r="B35" s="106">
        <f t="shared" ref="B35:M35" si="22">B26*100/B16</f>
        <v>14.734836879054711</v>
      </c>
      <c r="C35" s="105">
        <f t="shared" si="22"/>
        <v>41.535433070866141</v>
      </c>
      <c r="D35" s="105">
        <f t="shared" si="22"/>
        <v>34.799068142108325</v>
      </c>
      <c r="E35" s="105">
        <f t="shared" si="22"/>
        <v>21.348656670979526</v>
      </c>
      <c r="F35" s="105">
        <f t="shared" si="22"/>
        <v>16.660190402176024</v>
      </c>
      <c r="G35" s="105">
        <f t="shared" si="22"/>
        <v>13.768867381034681</v>
      </c>
      <c r="H35" s="105">
        <f t="shared" si="22"/>
        <v>11.200980392156863</v>
      </c>
      <c r="I35" s="105">
        <f t="shared" si="22"/>
        <v>7.6856462437757092</v>
      </c>
      <c r="J35" s="105">
        <f t="shared" si="22"/>
        <v>7.0508144906394357</v>
      </c>
      <c r="K35" s="105">
        <f t="shared" si="22"/>
        <v>5.0351113103242193</v>
      </c>
      <c r="L35" s="105">
        <f t="shared" si="22"/>
        <v>4.7651696948920126</v>
      </c>
      <c r="M35" s="105">
        <f t="shared" si="22"/>
        <v>18.840579710144926</v>
      </c>
    </row>
    <row r="36" spans="1:13" s="94" customFormat="1" ht="14.5" customHeight="1">
      <c r="A36" s="23"/>
      <c r="B36" s="281" t="s">
        <v>63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</row>
    <row r="37" spans="1:13" s="103" customFormat="1" ht="14.5" customHeight="1">
      <c r="A37" s="23"/>
      <c r="B37" s="282" t="s">
        <v>1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</row>
    <row r="38" spans="1:13" s="94" customFormat="1" ht="14.5" customHeight="1">
      <c r="A38" s="21" t="s">
        <v>93</v>
      </c>
      <c r="B38" s="17">
        <f>SUM(B39:B45)</f>
        <v>436755</v>
      </c>
      <c r="C38" s="17">
        <f t="shared" ref="C38" si="23">SUM(C39:C45)</f>
        <v>1406</v>
      </c>
      <c r="D38" s="17">
        <f t="shared" ref="D38:F38" si="24">SUM(D39:D45)</f>
        <v>23799</v>
      </c>
      <c r="E38" s="17">
        <f t="shared" ref="E38:H38" si="25">SUM(E39:E45)</f>
        <v>53632</v>
      </c>
      <c r="F38" s="17">
        <f t="shared" si="24"/>
        <v>46058</v>
      </c>
      <c r="G38" s="17">
        <f t="shared" si="25"/>
        <v>50265</v>
      </c>
      <c r="H38" s="17">
        <f t="shared" si="25"/>
        <v>53905</v>
      </c>
      <c r="I38" s="17">
        <f t="shared" ref="I38:K38" si="26">SUM(I39:I45)</f>
        <v>63080</v>
      </c>
      <c r="J38" s="17">
        <f t="shared" ref="J38:L38" si="27">SUM(J39:J45)</f>
        <v>62834</v>
      </c>
      <c r="K38" s="17">
        <f t="shared" si="26"/>
        <v>58858</v>
      </c>
      <c r="L38" s="17">
        <f t="shared" si="27"/>
        <v>22025</v>
      </c>
      <c r="M38" s="17">
        <f t="shared" ref="M38" si="28">SUM(M39:M45)</f>
        <v>893</v>
      </c>
    </row>
    <row r="39" spans="1:13" s="94" customFormat="1" ht="14.5" customHeight="1">
      <c r="A39" s="18" t="s">
        <v>21</v>
      </c>
      <c r="B39" s="20">
        <f>SUM(C39:M39)</f>
        <v>153320</v>
      </c>
      <c r="C39" s="20">
        <v>462</v>
      </c>
      <c r="D39" s="20">
        <v>8299</v>
      </c>
      <c r="E39" s="20">
        <v>17703</v>
      </c>
      <c r="F39" s="20">
        <v>15070</v>
      </c>
      <c r="G39" s="20">
        <v>16844</v>
      </c>
      <c r="H39" s="20">
        <v>18623</v>
      </c>
      <c r="I39" s="20">
        <v>22947</v>
      </c>
      <c r="J39" s="20">
        <v>23327</v>
      </c>
      <c r="K39" s="20">
        <v>22333</v>
      </c>
      <c r="L39" s="20">
        <v>7543</v>
      </c>
      <c r="M39" s="20">
        <v>169</v>
      </c>
    </row>
    <row r="40" spans="1:13" s="94" customFormat="1" ht="14.5" customHeight="1">
      <c r="A40" s="109" t="s">
        <v>75</v>
      </c>
      <c r="B40" s="11">
        <f t="shared" ref="B40:B45" si="29">SUM(C40:M40)</f>
        <v>68070</v>
      </c>
      <c r="C40" s="17">
        <v>180</v>
      </c>
      <c r="D40" s="17">
        <v>3271</v>
      </c>
      <c r="E40" s="17">
        <v>7549</v>
      </c>
      <c r="F40" s="17">
        <v>6729</v>
      </c>
      <c r="G40" s="17">
        <v>7948</v>
      </c>
      <c r="H40" s="17">
        <v>8777</v>
      </c>
      <c r="I40" s="17">
        <v>10149</v>
      </c>
      <c r="J40" s="17">
        <v>10195</v>
      </c>
      <c r="K40" s="17">
        <v>9450</v>
      </c>
      <c r="L40" s="17">
        <v>3710</v>
      </c>
      <c r="M40" s="17">
        <v>112</v>
      </c>
    </row>
    <row r="41" spans="1:13" s="94" customFormat="1" ht="14.5" customHeight="1">
      <c r="A41" s="18" t="s">
        <v>118</v>
      </c>
      <c r="B41" s="20">
        <f t="shared" si="29"/>
        <v>74064</v>
      </c>
      <c r="C41" s="19">
        <v>277</v>
      </c>
      <c r="D41" s="19">
        <v>3707</v>
      </c>
      <c r="E41" s="19">
        <v>7638</v>
      </c>
      <c r="F41" s="19">
        <v>7107</v>
      </c>
      <c r="G41" s="19">
        <v>9420</v>
      </c>
      <c r="H41" s="19">
        <v>10034</v>
      </c>
      <c r="I41" s="19">
        <v>10600</v>
      </c>
      <c r="J41" s="19">
        <v>10679</v>
      </c>
      <c r="K41" s="19">
        <v>10805</v>
      </c>
      <c r="L41" s="19">
        <v>3662</v>
      </c>
      <c r="M41" s="19">
        <v>135</v>
      </c>
    </row>
    <row r="42" spans="1:13" s="94" customFormat="1" ht="14.5" customHeight="1">
      <c r="A42" s="109" t="s">
        <v>54</v>
      </c>
      <c r="B42" s="11">
        <f t="shared" si="29"/>
        <v>22268</v>
      </c>
      <c r="C42" s="17">
        <v>66</v>
      </c>
      <c r="D42" s="17">
        <v>1296</v>
      </c>
      <c r="E42" s="17">
        <v>2917</v>
      </c>
      <c r="F42" s="17">
        <v>2439</v>
      </c>
      <c r="G42" s="17">
        <v>2555</v>
      </c>
      <c r="H42" s="17">
        <v>2697</v>
      </c>
      <c r="I42" s="17">
        <v>3046</v>
      </c>
      <c r="J42" s="17">
        <v>3095</v>
      </c>
      <c r="K42" s="17">
        <v>2880</v>
      </c>
      <c r="L42" s="17">
        <v>1246</v>
      </c>
      <c r="M42" s="17">
        <v>31</v>
      </c>
    </row>
    <row r="43" spans="1:13" s="94" customFormat="1" ht="14.5" customHeight="1">
      <c r="A43" s="18" t="s">
        <v>119</v>
      </c>
      <c r="B43" s="20">
        <f t="shared" si="29"/>
        <v>42347</v>
      </c>
      <c r="C43" s="19">
        <v>88</v>
      </c>
      <c r="D43" s="19">
        <v>2032</v>
      </c>
      <c r="E43" s="19">
        <v>5902</v>
      </c>
      <c r="F43" s="19">
        <v>4849</v>
      </c>
      <c r="G43" s="19">
        <v>4491</v>
      </c>
      <c r="H43" s="19">
        <v>4919</v>
      </c>
      <c r="I43" s="19">
        <v>6125</v>
      </c>
      <c r="J43" s="19">
        <v>6012</v>
      </c>
      <c r="K43" s="19">
        <v>5365</v>
      </c>
      <c r="L43" s="19">
        <v>2414</v>
      </c>
      <c r="M43" s="19">
        <v>150</v>
      </c>
    </row>
    <row r="44" spans="1:13" s="94" customFormat="1" ht="14.5" customHeight="1">
      <c r="A44" s="109" t="s">
        <v>55</v>
      </c>
      <c r="B44" s="11">
        <f t="shared" si="29"/>
        <v>12680</v>
      </c>
      <c r="C44" s="17">
        <v>36</v>
      </c>
      <c r="D44" s="17">
        <v>716</v>
      </c>
      <c r="E44" s="17">
        <v>1589</v>
      </c>
      <c r="F44" s="17">
        <v>1285</v>
      </c>
      <c r="G44" s="17">
        <v>1523</v>
      </c>
      <c r="H44" s="17">
        <v>1609</v>
      </c>
      <c r="I44" s="17">
        <v>1685</v>
      </c>
      <c r="J44" s="17">
        <v>1880</v>
      </c>
      <c r="K44" s="17">
        <v>1669</v>
      </c>
      <c r="L44" s="17">
        <v>672</v>
      </c>
      <c r="M44" s="17">
        <v>16</v>
      </c>
    </row>
    <row r="45" spans="1:13" s="94" customFormat="1" ht="14.5" customHeight="1">
      <c r="A45" s="18" t="s">
        <v>22</v>
      </c>
      <c r="B45" s="20">
        <f t="shared" si="29"/>
        <v>64006</v>
      </c>
      <c r="C45" s="19">
        <v>297</v>
      </c>
      <c r="D45" s="19">
        <v>4478</v>
      </c>
      <c r="E45" s="19">
        <v>10334</v>
      </c>
      <c r="F45" s="19">
        <v>8579</v>
      </c>
      <c r="G45" s="19">
        <v>7484</v>
      </c>
      <c r="H45" s="19">
        <v>7246</v>
      </c>
      <c r="I45" s="19">
        <v>8528</v>
      </c>
      <c r="J45" s="19">
        <v>7646</v>
      </c>
      <c r="K45" s="19">
        <v>6356</v>
      </c>
      <c r="L45" s="19">
        <v>2778</v>
      </c>
      <c r="M45" s="19">
        <v>280</v>
      </c>
    </row>
    <row r="46" spans="1:13" s="103" customFormat="1" ht="14.5" customHeight="1">
      <c r="A46" s="23"/>
      <c r="B46" s="282" t="s">
        <v>66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13" s="94" customFormat="1" ht="14.5" customHeight="1">
      <c r="A47" s="21" t="s">
        <v>93</v>
      </c>
      <c r="B47" s="104">
        <f>B38*100/B9</f>
        <v>84.362378383390023</v>
      </c>
      <c r="C47" s="104">
        <f t="shared" ref="C47:M47" si="30">C38*100/C9</f>
        <v>46.556291390728475</v>
      </c>
      <c r="D47" s="104">
        <f t="shared" si="30"/>
        <v>57.757553694939936</v>
      </c>
      <c r="E47" s="104">
        <f t="shared" si="30"/>
        <v>75.882169840685933</v>
      </c>
      <c r="F47" s="104">
        <f t="shared" si="30"/>
        <v>80.26139234991723</v>
      </c>
      <c r="G47" s="104">
        <f t="shared" si="30"/>
        <v>83.405236783592741</v>
      </c>
      <c r="H47" s="104">
        <f t="shared" si="30"/>
        <v>87.472616632860039</v>
      </c>
      <c r="I47" s="104">
        <f t="shared" si="30"/>
        <v>90.676479889601239</v>
      </c>
      <c r="J47" s="104">
        <f t="shared" si="30"/>
        <v>92.789107609610582</v>
      </c>
      <c r="K47" s="104">
        <f t="shared" si="30"/>
        <v>95.093303174731403</v>
      </c>
      <c r="L47" s="104">
        <f t="shared" si="30"/>
        <v>95.333939315240443</v>
      </c>
      <c r="M47" s="104">
        <f t="shared" si="30"/>
        <v>71.268954509177973</v>
      </c>
    </row>
    <row r="48" spans="1:13" ht="14.5" customHeight="1">
      <c r="A48" s="18" t="s">
        <v>21</v>
      </c>
      <c r="B48" s="106">
        <f t="shared" ref="B48:M48" si="31">B39*100/B10</f>
        <v>86.715533233790325</v>
      </c>
      <c r="C48" s="106">
        <f t="shared" si="31"/>
        <v>49.730893433799785</v>
      </c>
      <c r="D48" s="106">
        <f t="shared" si="31"/>
        <v>61.451314328026655</v>
      </c>
      <c r="E48" s="106">
        <f t="shared" si="31"/>
        <v>78.71148459383754</v>
      </c>
      <c r="F48" s="106">
        <f t="shared" si="31"/>
        <v>82.45335667779176</v>
      </c>
      <c r="G48" s="106">
        <f t="shared" si="31"/>
        <v>85.50687852175237</v>
      </c>
      <c r="H48" s="106">
        <f t="shared" si="31"/>
        <v>89.361804222648757</v>
      </c>
      <c r="I48" s="106">
        <f t="shared" si="31"/>
        <v>92.123328917258817</v>
      </c>
      <c r="J48" s="106">
        <f t="shared" si="31"/>
        <v>94.064276785354252</v>
      </c>
      <c r="K48" s="106">
        <f t="shared" si="31"/>
        <v>96.072442570764863</v>
      </c>
      <c r="L48" s="106">
        <f t="shared" si="31"/>
        <v>95.954713140821781</v>
      </c>
      <c r="M48" s="106">
        <f t="shared" si="31"/>
        <v>67.063492063492063</v>
      </c>
    </row>
    <row r="49" spans="1:13" ht="14.5" customHeight="1">
      <c r="A49" s="109" t="s">
        <v>75</v>
      </c>
      <c r="B49" s="62">
        <f t="shared" ref="B49:M49" si="32">B40*100/B11</f>
        <v>83.377224678776599</v>
      </c>
      <c r="C49" s="104">
        <f t="shared" si="32"/>
        <v>41.763341067285381</v>
      </c>
      <c r="D49" s="104">
        <f t="shared" si="32"/>
        <v>54.580343734356752</v>
      </c>
      <c r="E49" s="104">
        <f t="shared" si="32"/>
        <v>73.778342455043003</v>
      </c>
      <c r="F49" s="104">
        <f t="shared" si="32"/>
        <v>78.126088470916059</v>
      </c>
      <c r="G49" s="104">
        <f t="shared" si="32"/>
        <v>82.073523337463854</v>
      </c>
      <c r="H49" s="104">
        <f t="shared" si="32"/>
        <v>86.158829881221166</v>
      </c>
      <c r="I49" s="104">
        <f t="shared" si="32"/>
        <v>89.782377919320595</v>
      </c>
      <c r="J49" s="104">
        <f t="shared" si="32"/>
        <v>91.755917559175586</v>
      </c>
      <c r="K49" s="104">
        <f t="shared" si="32"/>
        <v>94.632485479671544</v>
      </c>
      <c r="L49" s="104">
        <f t="shared" si="32"/>
        <v>94.691168963757022</v>
      </c>
      <c r="M49" s="104">
        <f t="shared" si="32"/>
        <v>61.53846153846154</v>
      </c>
    </row>
    <row r="50" spans="1:13" ht="14.5" customHeight="1">
      <c r="A50" s="18" t="s">
        <v>118</v>
      </c>
      <c r="B50" s="106">
        <f t="shared" ref="B50:M50" si="33">B41*100/B12</f>
        <v>79.959407084327466</v>
      </c>
      <c r="C50" s="105">
        <f t="shared" si="33"/>
        <v>36.067708333333336</v>
      </c>
      <c r="D50" s="105">
        <f t="shared" si="33"/>
        <v>48.011915554979922</v>
      </c>
      <c r="E50" s="105">
        <f t="shared" si="33"/>
        <v>69.887455393906123</v>
      </c>
      <c r="F50" s="105">
        <f t="shared" si="33"/>
        <v>74.826279216677193</v>
      </c>
      <c r="G50" s="105">
        <f t="shared" si="33"/>
        <v>78.775715002508775</v>
      </c>
      <c r="H50" s="105">
        <f t="shared" si="33"/>
        <v>83.61666666666666</v>
      </c>
      <c r="I50" s="105">
        <f t="shared" si="33"/>
        <v>86.942257217847768</v>
      </c>
      <c r="J50" s="105">
        <f t="shared" si="33"/>
        <v>90.095334514468917</v>
      </c>
      <c r="K50" s="105">
        <f t="shared" si="33"/>
        <v>93.299369657197133</v>
      </c>
      <c r="L50" s="105">
        <f t="shared" si="33"/>
        <v>93.753200204813112</v>
      </c>
      <c r="M50" s="105">
        <f t="shared" si="33"/>
        <v>61.085972850678736</v>
      </c>
    </row>
    <row r="51" spans="1:13" ht="14.5" customHeight="1">
      <c r="A51" s="109" t="s">
        <v>54</v>
      </c>
      <c r="B51" s="62">
        <f t="shared" ref="B51:M51" si="34">B42*100/B13</f>
        <v>84.380447139067826</v>
      </c>
      <c r="C51" s="104">
        <f t="shared" si="34"/>
        <v>50.381679389312978</v>
      </c>
      <c r="D51" s="104">
        <f t="shared" si="34"/>
        <v>58.93587994542974</v>
      </c>
      <c r="E51" s="104">
        <f t="shared" si="34"/>
        <v>74.967874582369575</v>
      </c>
      <c r="F51" s="104">
        <f t="shared" si="34"/>
        <v>80.441952506596309</v>
      </c>
      <c r="G51" s="104">
        <f t="shared" si="34"/>
        <v>83.963194216233973</v>
      </c>
      <c r="H51" s="104">
        <f t="shared" si="34"/>
        <v>88.658777120315577</v>
      </c>
      <c r="I51" s="104">
        <f t="shared" si="34"/>
        <v>90.439429928741092</v>
      </c>
      <c r="J51" s="104">
        <f t="shared" si="34"/>
        <v>93.504531722054381</v>
      </c>
      <c r="K51" s="104">
        <f t="shared" si="34"/>
        <v>95.049504950495049</v>
      </c>
      <c r="L51" s="104">
        <f t="shared" si="34"/>
        <v>96.141975308641975</v>
      </c>
      <c r="M51" s="104">
        <f t="shared" si="34"/>
        <v>64.583333333333329</v>
      </c>
    </row>
    <row r="52" spans="1:13" ht="14.5" customHeight="1">
      <c r="A52" s="18" t="s">
        <v>119</v>
      </c>
      <c r="B52" s="106">
        <f t="shared" ref="B52:M52" si="35">B43*100/B14</f>
        <v>84.626298960831335</v>
      </c>
      <c r="C52" s="105">
        <f t="shared" si="35"/>
        <v>49.717514124293785</v>
      </c>
      <c r="D52" s="105">
        <f t="shared" si="35"/>
        <v>56.210235131396956</v>
      </c>
      <c r="E52" s="105">
        <f t="shared" si="35"/>
        <v>75.194292266530766</v>
      </c>
      <c r="F52" s="105">
        <f t="shared" si="35"/>
        <v>80.28145695364239</v>
      </c>
      <c r="G52" s="105">
        <f t="shared" si="35"/>
        <v>83.336426053071065</v>
      </c>
      <c r="H52" s="105">
        <f t="shared" si="35"/>
        <v>88.21736011477762</v>
      </c>
      <c r="I52" s="105">
        <f t="shared" si="35"/>
        <v>91.568246374644943</v>
      </c>
      <c r="J52" s="105">
        <f t="shared" si="35"/>
        <v>93.747076251364419</v>
      </c>
      <c r="K52" s="105">
        <f t="shared" si="35"/>
        <v>95.701034605779526</v>
      </c>
      <c r="L52" s="105">
        <f t="shared" si="35"/>
        <v>96.405750798722039</v>
      </c>
      <c r="M52" s="105">
        <f t="shared" si="35"/>
        <v>82.417582417582423</v>
      </c>
    </row>
    <row r="53" spans="1:13" ht="14.5" customHeight="1">
      <c r="A53" s="109" t="s">
        <v>55</v>
      </c>
      <c r="B53" s="62">
        <f t="shared" ref="B53:M53" si="36">B44*100/B15</f>
        <v>83.751651254953771</v>
      </c>
      <c r="C53" s="104">
        <f t="shared" si="36"/>
        <v>47.368421052631582</v>
      </c>
      <c r="D53" s="104">
        <f t="shared" si="36"/>
        <v>54.907975460122699</v>
      </c>
      <c r="E53" s="104">
        <f t="shared" si="36"/>
        <v>74.010246856078254</v>
      </c>
      <c r="F53" s="104">
        <f t="shared" si="36"/>
        <v>78.78602084610668</v>
      </c>
      <c r="G53" s="104">
        <f t="shared" si="36"/>
        <v>83.958103638368243</v>
      </c>
      <c r="H53" s="104">
        <f t="shared" si="36"/>
        <v>88.406593406593402</v>
      </c>
      <c r="I53" s="104">
        <f t="shared" si="36"/>
        <v>90.300107181136127</v>
      </c>
      <c r="J53" s="104">
        <f t="shared" si="36"/>
        <v>93.765586034912715</v>
      </c>
      <c r="K53" s="104">
        <f t="shared" si="36"/>
        <v>95.208214489446661</v>
      </c>
      <c r="L53" s="104">
        <f t="shared" si="36"/>
        <v>95.863052781740365</v>
      </c>
      <c r="M53" s="104">
        <f t="shared" si="36"/>
        <v>69.565217391304344</v>
      </c>
    </row>
    <row r="54" spans="1:13" ht="14.5" customHeight="1">
      <c r="A54" s="18" t="s">
        <v>22</v>
      </c>
      <c r="B54" s="106">
        <f t="shared" ref="B54:M54" si="37">B45*100/B16</f>
        <v>85.265163120945289</v>
      </c>
      <c r="C54" s="105">
        <f t="shared" si="37"/>
        <v>58.464566929133859</v>
      </c>
      <c r="D54" s="105">
        <f t="shared" si="37"/>
        <v>65.200931857891675</v>
      </c>
      <c r="E54" s="105">
        <f t="shared" si="37"/>
        <v>78.651343329020477</v>
      </c>
      <c r="F54" s="105">
        <f t="shared" si="37"/>
        <v>83.339809597823972</v>
      </c>
      <c r="G54" s="105">
        <f t="shared" si="37"/>
        <v>86.231132618965319</v>
      </c>
      <c r="H54" s="105">
        <f t="shared" si="37"/>
        <v>88.799019607843135</v>
      </c>
      <c r="I54" s="105">
        <f t="shared" si="37"/>
        <v>92.314353756224293</v>
      </c>
      <c r="J54" s="105">
        <f t="shared" si="37"/>
        <v>92.949185509360561</v>
      </c>
      <c r="K54" s="105">
        <f t="shared" si="37"/>
        <v>94.964888689675774</v>
      </c>
      <c r="L54" s="105">
        <f t="shared" si="37"/>
        <v>95.234830305107991</v>
      </c>
      <c r="M54" s="105">
        <f t="shared" si="37"/>
        <v>81.159420289855078</v>
      </c>
    </row>
    <row r="55" spans="1:13" ht="20.149999999999999" customHeight="1">
      <c r="A55" s="245" t="s">
        <v>185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4.5" customHeight="1">
      <c r="A56" s="244" t="s">
        <v>143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</row>
  </sheetData>
  <mergeCells count="13">
    <mergeCell ref="A55:M55"/>
    <mergeCell ref="A56:M56"/>
    <mergeCell ref="A5:A6"/>
    <mergeCell ref="B46:M46"/>
    <mergeCell ref="B5:B6"/>
    <mergeCell ref="C5:M5"/>
    <mergeCell ref="B7:M7"/>
    <mergeCell ref="B8:M8"/>
    <mergeCell ref="B17:M17"/>
    <mergeCell ref="B18:M18"/>
    <mergeCell ref="B27:M27"/>
    <mergeCell ref="B36:M36"/>
    <mergeCell ref="B37:M3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H3" sqref="H3"/>
    </sheetView>
  </sheetViews>
  <sheetFormatPr baseColWidth="10" defaultColWidth="10.81640625" defaultRowHeight="14.5" customHeight="1"/>
  <cols>
    <col min="1" max="1" width="33.54296875" style="108" customWidth="1"/>
    <col min="2" max="13" width="12.54296875" style="108" customWidth="1"/>
    <col min="14" max="16384" width="10.81640625" style="108"/>
  </cols>
  <sheetData>
    <row r="1" spans="1:13" s="102" customFormat="1" ht="20.149999999999999" customHeight="1">
      <c r="A1" s="91" t="s">
        <v>0</v>
      </c>
    </row>
    <row r="2" spans="1:13" ht="14.5" customHeight="1">
      <c r="A2" s="107"/>
    </row>
    <row r="3" spans="1:13" ht="14.5" customHeight="1">
      <c r="A3" s="95" t="s">
        <v>231</v>
      </c>
    </row>
    <row r="4" spans="1:13" s="94" customFormat="1" ht="14.5" customHeight="1" thickBot="1"/>
    <row r="5" spans="1:13" s="94" customFormat="1" ht="20" customHeight="1">
      <c r="A5" s="289" t="s">
        <v>182</v>
      </c>
      <c r="B5" s="270" t="s">
        <v>19</v>
      </c>
      <c r="C5" s="270"/>
      <c r="D5" s="270"/>
      <c r="E5" s="270"/>
      <c r="F5" s="270"/>
      <c r="G5" s="270"/>
      <c r="H5" s="239" t="s">
        <v>41</v>
      </c>
      <c r="I5" s="239"/>
      <c r="J5" s="239"/>
      <c r="K5" s="239"/>
      <c r="L5" s="239"/>
      <c r="M5" s="239"/>
    </row>
    <row r="6" spans="1:13" s="103" customFormat="1" ht="20" customHeight="1">
      <c r="A6" s="290"/>
      <c r="B6" s="330" t="s">
        <v>20</v>
      </c>
      <c r="C6" s="250" t="s">
        <v>151</v>
      </c>
      <c r="D6" s="270"/>
      <c r="E6" s="270"/>
      <c r="F6" s="270"/>
      <c r="G6" s="270"/>
      <c r="H6" s="236" t="s">
        <v>20</v>
      </c>
      <c r="I6" s="239" t="s">
        <v>151</v>
      </c>
      <c r="J6" s="239"/>
      <c r="K6" s="239"/>
      <c r="L6" s="239"/>
      <c r="M6" s="239"/>
    </row>
    <row r="7" spans="1:13" s="103" customFormat="1" ht="23.5" customHeight="1" thickBot="1">
      <c r="A7" s="332"/>
      <c r="B7" s="331"/>
      <c r="C7" s="162" t="s">
        <v>72</v>
      </c>
      <c r="D7" s="162" t="s">
        <v>146</v>
      </c>
      <c r="E7" s="162" t="s">
        <v>147</v>
      </c>
      <c r="F7" s="162" t="s">
        <v>148</v>
      </c>
      <c r="G7" s="45" t="s">
        <v>73</v>
      </c>
      <c r="H7" s="236"/>
      <c r="I7" s="161" t="s">
        <v>72</v>
      </c>
      <c r="J7" s="161" t="s">
        <v>146</v>
      </c>
      <c r="K7" s="161" t="s">
        <v>147</v>
      </c>
      <c r="L7" s="161" t="s">
        <v>148</v>
      </c>
      <c r="M7" s="161" t="s">
        <v>73</v>
      </c>
    </row>
    <row r="8" spans="1:13" s="94" customFormat="1" ht="14.5" customHeight="1">
      <c r="A8" s="23"/>
      <c r="B8" s="281" t="s">
        <v>20</v>
      </c>
      <c r="C8" s="281"/>
      <c r="D8" s="281"/>
      <c r="E8" s="281"/>
      <c r="F8" s="281"/>
      <c r="G8" s="281"/>
      <c r="H8" s="281" t="s">
        <v>20</v>
      </c>
      <c r="I8" s="281"/>
      <c r="J8" s="281"/>
      <c r="K8" s="281"/>
      <c r="L8" s="281"/>
      <c r="M8" s="281"/>
    </row>
    <row r="9" spans="1:13" s="103" customFormat="1" ht="14.5" customHeight="1">
      <c r="A9" s="23"/>
      <c r="B9" s="282" t="s">
        <v>1</v>
      </c>
      <c r="C9" s="282"/>
      <c r="D9" s="282"/>
      <c r="E9" s="282"/>
      <c r="F9" s="282"/>
      <c r="G9" s="282"/>
      <c r="H9" s="282" t="s">
        <v>1</v>
      </c>
      <c r="I9" s="282"/>
      <c r="J9" s="282"/>
      <c r="K9" s="282"/>
      <c r="L9" s="282"/>
      <c r="M9" s="282"/>
    </row>
    <row r="10" spans="1:13" s="94" customFormat="1" ht="14.5" customHeight="1">
      <c r="A10" s="21" t="s">
        <v>93</v>
      </c>
      <c r="B10" s="17">
        <f>B20+B39</f>
        <v>402937</v>
      </c>
      <c r="C10" s="17">
        <f t="shared" ref="C10:G10" si="0">C20+C39</f>
        <v>38088</v>
      </c>
      <c r="D10" s="17">
        <f t="shared" si="0"/>
        <v>101646</v>
      </c>
      <c r="E10" s="17">
        <f t="shared" si="0"/>
        <v>99794</v>
      </c>
      <c r="F10" s="17">
        <f t="shared" si="0"/>
        <v>101985</v>
      </c>
      <c r="G10" s="17">
        <f t="shared" si="0"/>
        <v>61424</v>
      </c>
      <c r="H10" s="17">
        <f>H20+H39</f>
        <v>114776</v>
      </c>
      <c r="I10" s="17">
        <f t="shared" ref="I10:M10" si="1">I20+I39</f>
        <v>6137</v>
      </c>
      <c r="J10" s="17">
        <f t="shared" si="1"/>
        <v>26417</v>
      </c>
      <c r="K10" s="17">
        <f t="shared" si="1"/>
        <v>22097</v>
      </c>
      <c r="L10" s="17">
        <f t="shared" si="1"/>
        <v>35298</v>
      </c>
      <c r="M10" s="17">
        <f t="shared" si="1"/>
        <v>24827</v>
      </c>
    </row>
    <row r="11" spans="1:13" s="94" customFormat="1" ht="14.5" customHeight="1">
      <c r="A11" s="18" t="s">
        <v>21</v>
      </c>
      <c r="B11" s="20">
        <f t="shared" ref="B11:D17" si="2">B21+B40</f>
        <v>135090</v>
      </c>
      <c r="C11" s="20">
        <f t="shared" si="2"/>
        <v>12462</v>
      </c>
      <c r="D11" s="20">
        <f t="shared" si="2"/>
        <v>32469</v>
      </c>
      <c r="E11" s="20">
        <f t="shared" ref="E11:G11" si="3">E21+E40</f>
        <v>33423</v>
      </c>
      <c r="F11" s="20">
        <f t="shared" si="3"/>
        <v>35651</v>
      </c>
      <c r="G11" s="20">
        <f t="shared" si="3"/>
        <v>21085</v>
      </c>
      <c r="H11" s="20">
        <f t="shared" ref="H11:J11" si="4">H21+H40</f>
        <v>41718</v>
      </c>
      <c r="I11" s="20">
        <f t="shared" si="4"/>
        <v>1972</v>
      </c>
      <c r="J11" s="20">
        <f t="shared" si="4"/>
        <v>8299</v>
      </c>
      <c r="K11" s="20">
        <f t="shared" ref="K11:M11" si="5">K21+K40</f>
        <v>7116</v>
      </c>
      <c r="L11" s="20">
        <f t="shared" si="5"/>
        <v>14057</v>
      </c>
      <c r="M11" s="20">
        <f t="shared" si="5"/>
        <v>10274</v>
      </c>
    </row>
    <row r="12" spans="1:13" s="94" customFormat="1" ht="14.5" customHeight="1">
      <c r="A12" s="109" t="s">
        <v>75</v>
      </c>
      <c r="B12" s="11">
        <f t="shared" si="2"/>
        <v>69926</v>
      </c>
      <c r="C12" s="17">
        <f t="shared" si="2"/>
        <v>5817</v>
      </c>
      <c r="D12" s="17">
        <f t="shared" si="2"/>
        <v>16231</v>
      </c>
      <c r="E12" s="17">
        <f t="shared" ref="E12:G12" si="6">E22+E41</f>
        <v>17161</v>
      </c>
      <c r="F12" s="17">
        <f t="shared" si="6"/>
        <v>18863</v>
      </c>
      <c r="G12" s="17">
        <f t="shared" si="6"/>
        <v>11854</v>
      </c>
      <c r="H12" s="11">
        <f t="shared" ref="H12:J12" si="7">H22+H41</f>
        <v>11715</v>
      </c>
      <c r="I12" s="17">
        <f t="shared" si="7"/>
        <v>607</v>
      </c>
      <c r="J12" s="17">
        <f t="shared" si="7"/>
        <v>2614</v>
      </c>
      <c r="K12" s="17">
        <f t="shared" ref="K12:M12" si="8">K22+K41</f>
        <v>2710</v>
      </c>
      <c r="L12" s="17">
        <f t="shared" si="8"/>
        <v>3552</v>
      </c>
      <c r="M12" s="17">
        <f t="shared" si="8"/>
        <v>2232</v>
      </c>
    </row>
    <row r="13" spans="1:13" s="94" customFormat="1" ht="14.5" customHeight="1">
      <c r="A13" s="18" t="s">
        <v>118</v>
      </c>
      <c r="B13" s="20">
        <f t="shared" si="2"/>
        <v>90221</v>
      </c>
      <c r="C13" s="19">
        <f t="shared" si="2"/>
        <v>8361</v>
      </c>
      <c r="D13" s="19">
        <f t="shared" si="2"/>
        <v>20006</v>
      </c>
      <c r="E13" s="19">
        <f t="shared" ref="E13:G13" si="9">E23+E42</f>
        <v>23371</v>
      </c>
      <c r="F13" s="19">
        <f t="shared" si="9"/>
        <v>23242</v>
      </c>
      <c r="G13" s="19">
        <f t="shared" si="9"/>
        <v>15241</v>
      </c>
      <c r="H13" s="20">
        <f t="shared" ref="H13:J13" si="10">H23+H42</f>
        <v>2406</v>
      </c>
      <c r="I13" s="19">
        <f t="shared" si="10"/>
        <v>128</v>
      </c>
      <c r="J13" s="19">
        <f t="shared" si="10"/>
        <v>421</v>
      </c>
      <c r="K13" s="19">
        <f t="shared" ref="K13:M13" si="11">K23+K42</f>
        <v>587</v>
      </c>
      <c r="L13" s="19">
        <f t="shared" si="11"/>
        <v>803</v>
      </c>
      <c r="M13" s="19">
        <f t="shared" si="11"/>
        <v>467</v>
      </c>
    </row>
    <row r="14" spans="1:13" s="94" customFormat="1" ht="14.5" customHeight="1">
      <c r="A14" s="109" t="s">
        <v>54</v>
      </c>
      <c r="B14" s="11">
        <f t="shared" si="2"/>
        <v>17794</v>
      </c>
      <c r="C14" s="17">
        <f t="shared" si="2"/>
        <v>1866</v>
      </c>
      <c r="D14" s="17">
        <f t="shared" si="2"/>
        <v>5095</v>
      </c>
      <c r="E14" s="17">
        <f t="shared" ref="E14:G14" si="12">E24+E43</f>
        <v>4602</v>
      </c>
      <c r="F14" s="17">
        <f t="shared" si="12"/>
        <v>4034</v>
      </c>
      <c r="G14" s="17">
        <f t="shared" si="12"/>
        <v>2197</v>
      </c>
      <c r="H14" s="11">
        <f t="shared" ref="H14:J14" si="13">H24+H43</f>
        <v>8596</v>
      </c>
      <c r="I14" s="17">
        <f t="shared" si="13"/>
        <v>464</v>
      </c>
      <c r="J14" s="17">
        <f t="shared" si="13"/>
        <v>1828</v>
      </c>
      <c r="K14" s="17">
        <f t="shared" ref="K14:M14" si="14">K24+K43</f>
        <v>1483</v>
      </c>
      <c r="L14" s="17">
        <f t="shared" si="14"/>
        <v>2644</v>
      </c>
      <c r="M14" s="17">
        <f t="shared" si="14"/>
        <v>2177</v>
      </c>
    </row>
    <row r="15" spans="1:13" s="94" customFormat="1" ht="14.5" customHeight="1">
      <c r="A15" s="18" t="s">
        <v>119</v>
      </c>
      <c r="B15" s="20">
        <f t="shared" si="2"/>
        <v>27109</v>
      </c>
      <c r="C15" s="19">
        <f t="shared" si="2"/>
        <v>2467</v>
      </c>
      <c r="D15" s="19">
        <f t="shared" si="2"/>
        <v>8043</v>
      </c>
      <c r="E15" s="19">
        <f t="shared" ref="E15:G15" si="15">E25+E44</f>
        <v>6554</v>
      </c>
      <c r="F15" s="19">
        <f t="shared" si="15"/>
        <v>6457</v>
      </c>
      <c r="G15" s="19">
        <f t="shared" si="15"/>
        <v>3588</v>
      </c>
      <c r="H15" s="20">
        <f t="shared" ref="H15:J15" si="16">H25+H44</f>
        <v>22931</v>
      </c>
      <c r="I15" s="19">
        <f t="shared" si="16"/>
        <v>1325</v>
      </c>
      <c r="J15" s="19">
        <f t="shared" si="16"/>
        <v>5846</v>
      </c>
      <c r="K15" s="19">
        <f t="shared" ref="K15:M15" si="17">K25+K44</f>
        <v>4411</v>
      </c>
      <c r="L15" s="19">
        <f t="shared" si="17"/>
        <v>6645</v>
      </c>
      <c r="M15" s="19">
        <f t="shared" si="17"/>
        <v>4704</v>
      </c>
    </row>
    <row r="16" spans="1:13" s="94" customFormat="1" ht="14.5" customHeight="1">
      <c r="A16" s="109" t="s">
        <v>55</v>
      </c>
      <c r="B16" s="11">
        <f t="shared" si="2"/>
        <v>10624</v>
      </c>
      <c r="C16" s="17">
        <f t="shared" si="2"/>
        <v>1120</v>
      </c>
      <c r="D16" s="17">
        <f t="shared" si="2"/>
        <v>2806</v>
      </c>
      <c r="E16" s="17">
        <f t="shared" ref="E16:G16" si="18">E26+E45</f>
        <v>2879</v>
      </c>
      <c r="F16" s="17">
        <f t="shared" si="18"/>
        <v>2524</v>
      </c>
      <c r="G16" s="17">
        <f t="shared" si="18"/>
        <v>1295</v>
      </c>
      <c r="H16" s="11">
        <f t="shared" ref="H16:J16" si="19">H26+H45</f>
        <v>4516</v>
      </c>
      <c r="I16" s="17">
        <f t="shared" si="19"/>
        <v>260</v>
      </c>
      <c r="J16" s="17">
        <f t="shared" si="19"/>
        <v>972</v>
      </c>
      <c r="K16" s="17">
        <f t="shared" ref="K16:M16" si="20">K26+K45</f>
        <v>755</v>
      </c>
      <c r="L16" s="17">
        <f t="shared" si="20"/>
        <v>1347</v>
      </c>
      <c r="M16" s="17">
        <f t="shared" si="20"/>
        <v>1182</v>
      </c>
    </row>
    <row r="17" spans="1:13" s="94" customFormat="1" ht="14.5" customHeight="1">
      <c r="A17" s="18" t="s">
        <v>22</v>
      </c>
      <c r="B17" s="20">
        <f t="shared" si="2"/>
        <v>52173</v>
      </c>
      <c r="C17" s="19">
        <f t="shared" si="2"/>
        <v>5995</v>
      </c>
      <c r="D17" s="19">
        <f t="shared" si="2"/>
        <v>16996</v>
      </c>
      <c r="E17" s="19">
        <f t="shared" ref="E17:G17" si="21">E27+E46</f>
        <v>11804</v>
      </c>
      <c r="F17" s="19">
        <f t="shared" si="21"/>
        <v>11214</v>
      </c>
      <c r="G17" s="19">
        <f t="shared" si="21"/>
        <v>6164</v>
      </c>
      <c r="H17" s="20">
        <f t="shared" ref="H17:J17" si="22">H27+H46</f>
        <v>22894</v>
      </c>
      <c r="I17" s="19">
        <f t="shared" si="22"/>
        <v>1381</v>
      </c>
      <c r="J17" s="19">
        <f t="shared" si="22"/>
        <v>6437</v>
      </c>
      <c r="K17" s="19">
        <f t="shared" ref="K17:M17" si="23">K27+K46</f>
        <v>5035</v>
      </c>
      <c r="L17" s="19">
        <f t="shared" si="23"/>
        <v>6250</v>
      </c>
      <c r="M17" s="19">
        <f t="shared" si="23"/>
        <v>3791</v>
      </c>
    </row>
    <row r="18" spans="1:13" s="94" customFormat="1" ht="14.5" customHeight="1">
      <c r="A18" s="23"/>
      <c r="B18" s="281" t="s">
        <v>64</v>
      </c>
      <c r="C18" s="281"/>
      <c r="D18" s="281"/>
      <c r="E18" s="281"/>
      <c r="F18" s="281"/>
      <c r="G18" s="281"/>
      <c r="H18" s="281" t="s">
        <v>64</v>
      </c>
      <c r="I18" s="281"/>
      <c r="J18" s="281"/>
      <c r="K18" s="281"/>
      <c r="L18" s="281"/>
      <c r="M18" s="281"/>
    </row>
    <row r="19" spans="1:13" s="103" customFormat="1" ht="14.5" customHeight="1">
      <c r="A19" s="23"/>
      <c r="B19" s="282" t="s">
        <v>1</v>
      </c>
      <c r="C19" s="282"/>
      <c r="D19" s="282"/>
      <c r="E19" s="282"/>
      <c r="F19" s="282"/>
      <c r="G19" s="282"/>
      <c r="H19" s="282" t="s">
        <v>1</v>
      </c>
      <c r="I19" s="282"/>
      <c r="J19" s="282"/>
      <c r="K19" s="282"/>
      <c r="L19" s="282"/>
      <c r="M19" s="282"/>
    </row>
    <row r="20" spans="1:13" s="94" customFormat="1" ht="14.5" customHeight="1">
      <c r="A20" s="21" t="s">
        <v>93</v>
      </c>
      <c r="B20" s="17">
        <f>SUM(B21:B27)</f>
        <v>67172</v>
      </c>
      <c r="C20" s="17">
        <f t="shared" ref="C20:G20" si="24">SUM(C21:C27)</f>
        <v>16356</v>
      </c>
      <c r="D20" s="17">
        <f t="shared" si="24"/>
        <v>22368</v>
      </c>
      <c r="E20" s="17">
        <f t="shared" si="24"/>
        <v>15021</v>
      </c>
      <c r="F20" s="17">
        <f t="shared" si="24"/>
        <v>9746</v>
      </c>
      <c r="G20" s="17">
        <f t="shared" si="24"/>
        <v>3681</v>
      </c>
      <c r="H20" s="17">
        <f>SUM(H21:H27)</f>
        <v>13786</v>
      </c>
      <c r="I20" s="17">
        <f t="shared" ref="I20:M20" si="25">SUM(I21:I27)</f>
        <v>2664</v>
      </c>
      <c r="J20" s="17">
        <f t="shared" si="25"/>
        <v>6005</v>
      </c>
      <c r="K20" s="17">
        <f t="shared" si="25"/>
        <v>2700</v>
      </c>
      <c r="L20" s="17">
        <f t="shared" si="25"/>
        <v>1623</v>
      </c>
      <c r="M20" s="17">
        <f t="shared" si="25"/>
        <v>794</v>
      </c>
    </row>
    <row r="21" spans="1:13" s="94" customFormat="1" ht="14.5" customHeight="1">
      <c r="A21" s="18" t="s">
        <v>21</v>
      </c>
      <c r="B21" s="20">
        <f t="shared" ref="B21:B27" si="26">SUM(C21:G21)</f>
        <v>19525</v>
      </c>
      <c r="C21" s="20">
        <v>4899</v>
      </c>
      <c r="D21" s="20">
        <v>6283</v>
      </c>
      <c r="E21" s="20">
        <v>4345</v>
      </c>
      <c r="F21" s="20">
        <v>2936</v>
      </c>
      <c r="G21" s="20">
        <v>1062</v>
      </c>
      <c r="H21" s="20">
        <f t="shared" ref="H21:H27" si="27">SUM(I21:M21)</f>
        <v>3963</v>
      </c>
      <c r="I21" s="20">
        <v>774</v>
      </c>
      <c r="J21" s="20">
        <v>1712</v>
      </c>
      <c r="K21" s="20">
        <v>727</v>
      </c>
      <c r="L21" s="20">
        <v>498</v>
      </c>
      <c r="M21" s="20">
        <v>252</v>
      </c>
    </row>
    <row r="22" spans="1:13" s="94" customFormat="1" ht="14.5" customHeight="1">
      <c r="A22" s="109" t="s">
        <v>75</v>
      </c>
      <c r="B22" s="11">
        <f t="shared" si="26"/>
        <v>11993</v>
      </c>
      <c r="C22" s="17">
        <v>2676</v>
      </c>
      <c r="D22" s="17">
        <v>3913</v>
      </c>
      <c r="E22" s="17">
        <v>2820</v>
      </c>
      <c r="F22" s="17">
        <v>1864</v>
      </c>
      <c r="G22" s="17">
        <v>720</v>
      </c>
      <c r="H22" s="11">
        <f t="shared" si="27"/>
        <v>1578</v>
      </c>
      <c r="I22" s="17">
        <v>297</v>
      </c>
      <c r="J22" s="17">
        <v>654</v>
      </c>
      <c r="K22" s="17">
        <v>326</v>
      </c>
      <c r="L22" s="17">
        <v>207</v>
      </c>
      <c r="M22" s="17">
        <v>94</v>
      </c>
    </row>
    <row r="23" spans="1:13" s="94" customFormat="1" ht="14.5" customHeight="1">
      <c r="A23" s="18" t="s">
        <v>118</v>
      </c>
      <c r="B23" s="20">
        <f t="shared" si="26"/>
        <v>18236</v>
      </c>
      <c r="C23" s="19">
        <v>4433</v>
      </c>
      <c r="D23" s="19">
        <v>5572</v>
      </c>
      <c r="E23" s="19">
        <v>4431</v>
      </c>
      <c r="F23" s="19">
        <v>2717</v>
      </c>
      <c r="G23" s="19">
        <v>1083</v>
      </c>
      <c r="H23" s="20">
        <f t="shared" si="27"/>
        <v>327</v>
      </c>
      <c r="I23" s="19">
        <v>72</v>
      </c>
      <c r="J23" s="19">
        <v>110</v>
      </c>
      <c r="K23" s="19">
        <v>73</v>
      </c>
      <c r="L23" s="19">
        <v>49</v>
      </c>
      <c r="M23" s="19">
        <v>23</v>
      </c>
    </row>
    <row r="24" spans="1:13" s="94" customFormat="1" ht="14.5" customHeight="1">
      <c r="A24" s="109" t="s">
        <v>54</v>
      </c>
      <c r="B24" s="11">
        <f t="shared" si="26"/>
        <v>3239</v>
      </c>
      <c r="C24" s="17">
        <v>775</v>
      </c>
      <c r="D24" s="17">
        <v>1206</v>
      </c>
      <c r="E24" s="17">
        <v>682</v>
      </c>
      <c r="F24" s="17">
        <v>423</v>
      </c>
      <c r="G24" s="17">
        <v>153</v>
      </c>
      <c r="H24" s="11">
        <f t="shared" si="27"/>
        <v>883</v>
      </c>
      <c r="I24" s="17">
        <v>193</v>
      </c>
      <c r="J24" s="17">
        <v>361</v>
      </c>
      <c r="K24" s="17">
        <v>151</v>
      </c>
      <c r="L24" s="17">
        <v>114</v>
      </c>
      <c r="M24" s="17">
        <v>64</v>
      </c>
    </row>
    <row r="25" spans="1:13" s="94" customFormat="1" ht="14.5" customHeight="1">
      <c r="A25" s="18" t="s">
        <v>119</v>
      </c>
      <c r="B25" s="20">
        <f t="shared" si="26"/>
        <v>4720</v>
      </c>
      <c r="C25" s="19">
        <v>1103</v>
      </c>
      <c r="D25" s="19">
        <v>1797</v>
      </c>
      <c r="E25" s="19">
        <v>974</v>
      </c>
      <c r="F25" s="19">
        <v>639</v>
      </c>
      <c r="G25" s="19">
        <v>207</v>
      </c>
      <c r="H25" s="20">
        <f t="shared" si="27"/>
        <v>2973</v>
      </c>
      <c r="I25" s="19">
        <v>569</v>
      </c>
      <c r="J25" s="19">
        <v>1341</v>
      </c>
      <c r="K25" s="19">
        <v>581</v>
      </c>
      <c r="L25" s="19">
        <v>326</v>
      </c>
      <c r="M25" s="19">
        <v>156</v>
      </c>
    </row>
    <row r="26" spans="1:13" s="94" customFormat="1" ht="14.5" customHeight="1">
      <c r="A26" s="109" t="s">
        <v>55</v>
      </c>
      <c r="B26" s="11">
        <f t="shared" si="26"/>
        <v>1965</v>
      </c>
      <c r="C26" s="17">
        <v>519</v>
      </c>
      <c r="D26" s="17">
        <v>695</v>
      </c>
      <c r="E26" s="17">
        <v>418</v>
      </c>
      <c r="F26" s="17">
        <v>252</v>
      </c>
      <c r="G26" s="17">
        <v>81</v>
      </c>
      <c r="H26" s="11">
        <f t="shared" si="27"/>
        <v>495</v>
      </c>
      <c r="I26" s="17">
        <v>109</v>
      </c>
      <c r="J26" s="17">
        <v>209</v>
      </c>
      <c r="K26" s="17">
        <v>84</v>
      </c>
      <c r="L26" s="17">
        <v>54</v>
      </c>
      <c r="M26" s="17">
        <v>39</v>
      </c>
    </row>
    <row r="27" spans="1:13" s="94" customFormat="1" ht="14.5" customHeight="1">
      <c r="A27" s="18" t="s">
        <v>22</v>
      </c>
      <c r="B27" s="20">
        <f t="shared" si="26"/>
        <v>7494</v>
      </c>
      <c r="C27" s="19">
        <v>1951</v>
      </c>
      <c r="D27" s="19">
        <v>2902</v>
      </c>
      <c r="E27" s="19">
        <v>1351</v>
      </c>
      <c r="F27" s="19">
        <v>915</v>
      </c>
      <c r="G27" s="19">
        <v>375</v>
      </c>
      <c r="H27" s="20">
        <f t="shared" si="27"/>
        <v>3567</v>
      </c>
      <c r="I27" s="19">
        <v>650</v>
      </c>
      <c r="J27" s="19">
        <v>1618</v>
      </c>
      <c r="K27" s="19">
        <v>758</v>
      </c>
      <c r="L27" s="19">
        <v>375</v>
      </c>
      <c r="M27" s="19">
        <v>166</v>
      </c>
    </row>
    <row r="28" spans="1:13" s="103" customFormat="1" ht="14.5" customHeight="1">
      <c r="A28" s="23"/>
      <c r="B28" s="282" t="s">
        <v>82</v>
      </c>
      <c r="C28" s="282"/>
      <c r="D28" s="282"/>
      <c r="E28" s="282"/>
      <c r="F28" s="282"/>
      <c r="G28" s="282"/>
      <c r="H28" s="282" t="s">
        <v>82</v>
      </c>
      <c r="I28" s="282"/>
      <c r="J28" s="282"/>
      <c r="K28" s="282"/>
      <c r="L28" s="282"/>
      <c r="M28" s="282"/>
    </row>
    <row r="29" spans="1:13" s="94" customFormat="1" ht="14.5" customHeight="1">
      <c r="A29" s="21" t="s">
        <v>93</v>
      </c>
      <c r="B29" s="104">
        <f t="shared" ref="B29:M29" si="28">B20*100/B10</f>
        <v>16.670596147784888</v>
      </c>
      <c r="C29" s="104">
        <f t="shared" si="28"/>
        <v>42.942659105229993</v>
      </c>
      <c r="D29" s="104">
        <f t="shared" si="28"/>
        <v>22.005784782480372</v>
      </c>
      <c r="E29" s="104">
        <f t="shared" si="28"/>
        <v>15.052007134697476</v>
      </c>
      <c r="F29" s="104">
        <f t="shared" si="28"/>
        <v>9.5563073000931507</v>
      </c>
      <c r="G29" s="104">
        <f t="shared" si="28"/>
        <v>5.9927715550924718</v>
      </c>
      <c r="H29" s="104">
        <f t="shared" si="28"/>
        <v>12.0112218582282</v>
      </c>
      <c r="I29" s="104">
        <f t="shared" si="28"/>
        <v>43.40883167671501</v>
      </c>
      <c r="J29" s="104">
        <f t="shared" si="28"/>
        <v>22.731574364992241</v>
      </c>
      <c r="K29" s="104">
        <f t="shared" si="28"/>
        <v>12.218853237996107</v>
      </c>
      <c r="L29" s="104">
        <f t="shared" si="28"/>
        <v>4.59799422063573</v>
      </c>
      <c r="M29" s="104">
        <f t="shared" si="28"/>
        <v>3.1981310669835259</v>
      </c>
    </row>
    <row r="30" spans="1:13" ht="14.5" customHeight="1">
      <c r="A30" s="18" t="s">
        <v>21</v>
      </c>
      <c r="B30" s="106">
        <f t="shared" ref="B30:M30" si="29">B21*100/B11</f>
        <v>14.453327411355392</v>
      </c>
      <c r="C30" s="106">
        <f t="shared" si="29"/>
        <v>39.311506981222919</v>
      </c>
      <c r="D30" s="106">
        <f t="shared" si="29"/>
        <v>19.350765345406387</v>
      </c>
      <c r="E30" s="106">
        <f t="shared" si="29"/>
        <v>13.0000299195165</v>
      </c>
      <c r="F30" s="106">
        <f t="shared" si="29"/>
        <v>8.2353931166026193</v>
      </c>
      <c r="G30" s="106">
        <f t="shared" si="29"/>
        <v>5.0367559876689594</v>
      </c>
      <c r="H30" s="106">
        <f t="shared" si="29"/>
        <v>9.4994966201639581</v>
      </c>
      <c r="I30" s="106">
        <f t="shared" si="29"/>
        <v>39.249492900608516</v>
      </c>
      <c r="J30" s="106">
        <f t="shared" si="29"/>
        <v>20.62899144475238</v>
      </c>
      <c r="K30" s="106">
        <f t="shared" si="29"/>
        <v>10.216413715570546</v>
      </c>
      <c r="L30" s="106">
        <f t="shared" si="29"/>
        <v>3.5427189300704276</v>
      </c>
      <c r="M30" s="106">
        <f t="shared" si="29"/>
        <v>2.4527934592174421</v>
      </c>
    </row>
    <row r="31" spans="1:13" ht="14.5" customHeight="1">
      <c r="A31" s="109" t="s">
        <v>75</v>
      </c>
      <c r="B31" s="62">
        <f t="shared" ref="B31:M31" si="30">B22*100/B12</f>
        <v>17.150988187512514</v>
      </c>
      <c r="C31" s="104">
        <f t="shared" si="30"/>
        <v>46.00309437854564</v>
      </c>
      <c r="D31" s="104">
        <f t="shared" si="30"/>
        <v>24.108188035241206</v>
      </c>
      <c r="E31" s="104">
        <f t="shared" si="30"/>
        <v>16.432608822329701</v>
      </c>
      <c r="F31" s="104">
        <f t="shared" si="30"/>
        <v>9.8817791443566776</v>
      </c>
      <c r="G31" s="104">
        <f t="shared" si="30"/>
        <v>6.0738991057870759</v>
      </c>
      <c r="H31" s="62">
        <f t="shared" si="30"/>
        <v>13.469910371318822</v>
      </c>
      <c r="I31" s="104">
        <f t="shared" si="30"/>
        <v>48.929159802306422</v>
      </c>
      <c r="J31" s="104">
        <f t="shared" si="30"/>
        <v>25.01912777352716</v>
      </c>
      <c r="K31" s="104">
        <f t="shared" si="30"/>
        <v>12.029520295202952</v>
      </c>
      <c r="L31" s="104">
        <f t="shared" si="30"/>
        <v>5.8277027027027026</v>
      </c>
      <c r="M31" s="104">
        <f t="shared" si="30"/>
        <v>4.2114695340501793</v>
      </c>
    </row>
    <row r="32" spans="1:13" ht="14.5" customHeight="1">
      <c r="A32" s="18" t="s">
        <v>118</v>
      </c>
      <c r="B32" s="106">
        <f t="shared" ref="B32:M32" si="31">B23*100/B13</f>
        <v>20.212589086797973</v>
      </c>
      <c r="C32" s="105">
        <f t="shared" si="31"/>
        <v>53.019973687357968</v>
      </c>
      <c r="D32" s="105">
        <f t="shared" si="31"/>
        <v>27.851644506648004</v>
      </c>
      <c r="E32" s="105">
        <f t="shared" si="31"/>
        <v>18.959394120919089</v>
      </c>
      <c r="F32" s="105">
        <f t="shared" si="31"/>
        <v>11.690043886068324</v>
      </c>
      <c r="G32" s="105">
        <f t="shared" si="31"/>
        <v>7.1058329505937934</v>
      </c>
      <c r="H32" s="106">
        <f t="shared" si="31"/>
        <v>13.591022443890274</v>
      </c>
      <c r="I32" s="105">
        <f t="shared" si="31"/>
        <v>56.25</v>
      </c>
      <c r="J32" s="105">
        <f t="shared" si="31"/>
        <v>26.128266033254157</v>
      </c>
      <c r="K32" s="105">
        <f t="shared" si="31"/>
        <v>12.436115843270869</v>
      </c>
      <c r="L32" s="105">
        <f t="shared" si="31"/>
        <v>6.102117061021171</v>
      </c>
      <c r="M32" s="105">
        <f t="shared" si="31"/>
        <v>4.925053533190578</v>
      </c>
    </row>
    <row r="33" spans="1:13" ht="14.5" customHeight="1">
      <c r="A33" s="109" t="s">
        <v>54</v>
      </c>
      <c r="B33" s="62">
        <f t="shared" ref="B33:M33" si="32">B24*100/B14</f>
        <v>18.202764976958527</v>
      </c>
      <c r="C33" s="104">
        <f t="shared" si="32"/>
        <v>41.532690246516616</v>
      </c>
      <c r="D33" s="104">
        <f t="shared" si="32"/>
        <v>23.670264965652599</v>
      </c>
      <c r="E33" s="104">
        <f t="shared" si="32"/>
        <v>14.819643633202956</v>
      </c>
      <c r="F33" s="104">
        <f t="shared" si="32"/>
        <v>10.485870104115023</v>
      </c>
      <c r="G33" s="104">
        <f t="shared" si="32"/>
        <v>6.9640418752844786</v>
      </c>
      <c r="H33" s="62">
        <f t="shared" si="32"/>
        <v>10.272219637040484</v>
      </c>
      <c r="I33" s="104">
        <f t="shared" si="32"/>
        <v>41.594827586206897</v>
      </c>
      <c r="J33" s="104">
        <f t="shared" si="32"/>
        <v>19.748358862144421</v>
      </c>
      <c r="K33" s="104">
        <f t="shared" si="32"/>
        <v>10.182063385030343</v>
      </c>
      <c r="L33" s="104">
        <f t="shared" si="32"/>
        <v>4.3116490166414527</v>
      </c>
      <c r="M33" s="104">
        <f t="shared" si="32"/>
        <v>2.9398254478640329</v>
      </c>
    </row>
    <row r="34" spans="1:13" ht="14.5" customHeight="1">
      <c r="A34" s="18" t="s">
        <v>119</v>
      </c>
      <c r="B34" s="106">
        <f t="shared" ref="B34:M34" si="33">B25*100/B15</f>
        <v>17.411191855103471</v>
      </c>
      <c r="C34" s="105">
        <f t="shared" si="33"/>
        <v>44.710174300770163</v>
      </c>
      <c r="D34" s="105">
        <f t="shared" si="33"/>
        <v>22.342409548675867</v>
      </c>
      <c r="E34" s="105">
        <f t="shared" si="33"/>
        <v>14.861153494049436</v>
      </c>
      <c r="F34" s="105">
        <f t="shared" si="33"/>
        <v>9.8962366424035935</v>
      </c>
      <c r="G34" s="105">
        <f t="shared" si="33"/>
        <v>5.7692307692307692</v>
      </c>
      <c r="H34" s="106">
        <f t="shared" si="33"/>
        <v>12.964981902228425</v>
      </c>
      <c r="I34" s="105">
        <f t="shared" si="33"/>
        <v>42.943396226415096</v>
      </c>
      <c r="J34" s="105">
        <f t="shared" si="33"/>
        <v>22.938761546356481</v>
      </c>
      <c r="K34" s="105">
        <f t="shared" si="33"/>
        <v>13.171616413511675</v>
      </c>
      <c r="L34" s="105">
        <f t="shared" si="33"/>
        <v>4.9059443190368697</v>
      </c>
      <c r="M34" s="105">
        <f t="shared" si="33"/>
        <v>3.3163265306122449</v>
      </c>
    </row>
    <row r="35" spans="1:13" ht="14.5" customHeight="1">
      <c r="A35" s="109" t="s">
        <v>55</v>
      </c>
      <c r="B35" s="62">
        <f t="shared" ref="B35:M35" si="34">B26*100/B16</f>
        <v>18.495858433734941</v>
      </c>
      <c r="C35" s="104">
        <f t="shared" si="34"/>
        <v>46.339285714285715</v>
      </c>
      <c r="D35" s="104">
        <f t="shared" si="34"/>
        <v>24.768353528153956</v>
      </c>
      <c r="E35" s="104">
        <f t="shared" si="34"/>
        <v>14.518930184091699</v>
      </c>
      <c r="F35" s="104">
        <f t="shared" si="34"/>
        <v>9.9841521394611732</v>
      </c>
      <c r="G35" s="104">
        <f t="shared" si="34"/>
        <v>6.2548262548262548</v>
      </c>
      <c r="H35" s="62">
        <f t="shared" si="34"/>
        <v>10.961027457927369</v>
      </c>
      <c r="I35" s="104">
        <f t="shared" si="34"/>
        <v>41.92307692307692</v>
      </c>
      <c r="J35" s="104">
        <f t="shared" si="34"/>
        <v>21.502057613168724</v>
      </c>
      <c r="K35" s="104">
        <f t="shared" si="34"/>
        <v>11.125827814569536</v>
      </c>
      <c r="L35" s="104">
        <f t="shared" si="34"/>
        <v>4.0089086859688194</v>
      </c>
      <c r="M35" s="104">
        <f t="shared" si="34"/>
        <v>3.2994923857868019</v>
      </c>
    </row>
    <row r="36" spans="1:13" ht="14.5" customHeight="1">
      <c r="A36" s="18" t="s">
        <v>22</v>
      </c>
      <c r="B36" s="106">
        <f t="shared" ref="B36:M36" si="35">B27*100/B17</f>
        <v>14.363751365648898</v>
      </c>
      <c r="C36" s="105">
        <f t="shared" si="35"/>
        <v>32.543786488740615</v>
      </c>
      <c r="D36" s="105">
        <f t="shared" si="35"/>
        <v>17.074605789597552</v>
      </c>
      <c r="E36" s="105">
        <f t="shared" si="35"/>
        <v>11.445272788885124</v>
      </c>
      <c r="F36" s="105">
        <f t="shared" si="35"/>
        <v>8.1594435527019797</v>
      </c>
      <c r="G36" s="105">
        <f t="shared" si="35"/>
        <v>6.083711875405581</v>
      </c>
      <c r="H36" s="106">
        <f t="shared" si="35"/>
        <v>15.580501441425701</v>
      </c>
      <c r="I36" s="105">
        <f t="shared" si="35"/>
        <v>47.067342505430844</v>
      </c>
      <c r="J36" s="105">
        <f t="shared" si="35"/>
        <v>25.135932887991299</v>
      </c>
      <c r="K36" s="105">
        <f t="shared" si="35"/>
        <v>15.054617676266137</v>
      </c>
      <c r="L36" s="105">
        <f t="shared" si="35"/>
        <v>6</v>
      </c>
      <c r="M36" s="105">
        <f t="shared" si="35"/>
        <v>4.378791875494592</v>
      </c>
    </row>
    <row r="37" spans="1:13" s="94" customFormat="1" ht="14.5" customHeight="1">
      <c r="A37" s="23"/>
      <c r="B37" s="281" t="s">
        <v>63</v>
      </c>
      <c r="C37" s="281"/>
      <c r="D37" s="281"/>
      <c r="E37" s="281"/>
      <c r="F37" s="281"/>
      <c r="G37" s="281"/>
      <c r="H37" s="281" t="s">
        <v>63</v>
      </c>
      <c r="I37" s="281"/>
      <c r="J37" s="281"/>
      <c r="K37" s="281"/>
      <c r="L37" s="281"/>
      <c r="M37" s="281"/>
    </row>
    <row r="38" spans="1:13" s="103" customFormat="1" ht="14.5" customHeight="1">
      <c r="A38" s="23"/>
      <c r="B38" s="282" t="s">
        <v>1</v>
      </c>
      <c r="C38" s="282"/>
      <c r="D38" s="282"/>
      <c r="E38" s="282"/>
      <c r="F38" s="282"/>
      <c r="G38" s="282"/>
      <c r="H38" s="282" t="s">
        <v>1</v>
      </c>
      <c r="I38" s="282"/>
      <c r="J38" s="282"/>
      <c r="K38" s="282"/>
      <c r="L38" s="282"/>
      <c r="M38" s="282"/>
    </row>
    <row r="39" spans="1:13" s="94" customFormat="1" ht="14.5" customHeight="1">
      <c r="A39" s="21" t="s">
        <v>93</v>
      </c>
      <c r="B39" s="17">
        <f>SUM(B40:B46)</f>
        <v>335765</v>
      </c>
      <c r="C39" s="17">
        <f t="shared" ref="C39:G39" si="36">SUM(C40:C46)</f>
        <v>21732</v>
      </c>
      <c r="D39" s="17">
        <f t="shared" si="36"/>
        <v>79278</v>
      </c>
      <c r="E39" s="17">
        <f t="shared" si="36"/>
        <v>84773</v>
      </c>
      <c r="F39" s="17">
        <f t="shared" si="36"/>
        <v>92239</v>
      </c>
      <c r="G39" s="17">
        <f t="shared" si="36"/>
        <v>57743</v>
      </c>
      <c r="H39" s="17">
        <f>SUM(H40:H46)</f>
        <v>100990</v>
      </c>
      <c r="I39" s="17">
        <f t="shared" ref="I39:M39" si="37">SUM(I40:I46)</f>
        <v>3473</v>
      </c>
      <c r="J39" s="17">
        <f t="shared" si="37"/>
        <v>20412</v>
      </c>
      <c r="K39" s="17">
        <f t="shared" si="37"/>
        <v>19397</v>
      </c>
      <c r="L39" s="17">
        <f t="shared" si="37"/>
        <v>33675</v>
      </c>
      <c r="M39" s="17">
        <f t="shared" si="37"/>
        <v>24033</v>
      </c>
    </row>
    <row r="40" spans="1:13" s="94" customFormat="1" ht="14.5" customHeight="1">
      <c r="A40" s="18" t="s">
        <v>21</v>
      </c>
      <c r="B40" s="20">
        <f t="shared" ref="B40:B46" si="38">SUM(C40:G40)</f>
        <v>115565</v>
      </c>
      <c r="C40" s="20">
        <v>7563</v>
      </c>
      <c r="D40" s="20">
        <v>26186</v>
      </c>
      <c r="E40" s="20">
        <v>29078</v>
      </c>
      <c r="F40" s="20">
        <v>32715</v>
      </c>
      <c r="G40" s="20">
        <v>20023</v>
      </c>
      <c r="H40" s="20">
        <f t="shared" ref="H40:H46" si="39">SUM(I40:M40)</f>
        <v>37755</v>
      </c>
      <c r="I40" s="20">
        <v>1198</v>
      </c>
      <c r="J40" s="20">
        <v>6587</v>
      </c>
      <c r="K40" s="20">
        <v>6389</v>
      </c>
      <c r="L40" s="20">
        <v>13559</v>
      </c>
      <c r="M40" s="20">
        <v>10022</v>
      </c>
    </row>
    <row r="41" spans="1:13" s="94" customFormat="1" ht="14.5" customHeight="1">
      <c r="A41" s="109" t="s">
        <v>75</v>
      </c>
      <c r="B41" s="11">
        <f t="shared" si="38"/>
        <v>57933</v>
      </c>
      <c r="C41" s="17">
        <v>3141</v>
      </c>
      <c r="D41" s="17">
        <v>12318</v>
      </c>
      <c r="E41" s="17">
        <v>14341</v>
      </c>
      <c r="F41" s="17">
        <v>16999</v>
      </c>
      <c r="G41" s="17">
        <v>11134</v>
      </c>
      <c r="H41" s="11">
        <f t="shared" si="39"/>
        <v>10137</v>
      </c>
      <c r="I41" s="17">
        <v>310</v>
      </c>
      <c r="J41" s="17">
        <v>1960</v>
      </c>
      <c r="K41" s="17">
        <v>2384</v>
      </c>
      <c r="L41" s="17">
        <v>3345</v>
      </c>
      <c r="M41" s="17">
        <v>2138</v>
      </c>
    </row>
    <row r="42" spans="1:13" s="94" customFormat="1" ht="14.5" customHeight="1">
      <c r="A42" s="18" t="s">
        <v>118</v>
      </c>
      <c r="B42" s="20">
        <f t="shared" si="38"/>
        <v>71985</v>
      </c>
      <c r="C42" s="19">
        <v>3928</v>
      </c>
      <c r="D42" s="19">
        <v>14434</v>
      </c>
      <c r="E42" s="19">
        <v>18940</v>
      </c>
      <c r="F42" s="19">
        <v>20525</v>
      </c>
      <c r="G42" s="19">
        <v>14158</v>
      </c>
      <c r="H42" s="20">
        <f t="shared" si="39"/>
        <v>2079</v>
      </c>
      <c r="I42" s="19">
        <v>56</v>
      </c>
      <c r="J42" s="19">
        <v>311</v>
      </c>
      <c r="K42" s="19">
        <v>514</v>
      </c>
      <c r="L42" s="19">
        <v>754</v>
      </c>
      <c r="M42" s="19">
        <v>444</v>
      </c>
    </row>
    <row r="43" spans="1:13" s="94" customFormat="1" ht="14.5" customHeight="1">
      <c r="A43" s="109" t="s">
        <v>54</v>
      </c>
      <c r="B43" s="11">
        <f t="shared" si="38"/>
        <v>14555</v>
      </c>
      <c r="C43" s="17">
        <v>1091</v>
      </c>
      <c r="D43" s="17">
        <v>3889</v>
      </c>
      <c r="E43" s="17">
        <v>3920</v>
      </c>
      <c r="F43" s="17">
        <v>3611</v>
      </c>
      <c r="G43" s="17">
        <v>2044</v>
      </c>
      <c r="H43" s="11">
        <f t="shared" si="39"/>
        <v>7713</v>
      </c>
      <c r="I43" s="17">
        <v>271</v>
      </c>
      <c r="J43" s="17">
        <v>1467</v>
      </c>
      <c r="K43" s="17">
        <v>1332</v>
      </c>
      <c r="L43" s="17">
        <v>2530</v>
      </c>
      <c r="M43" s="17">
        <v>2113</v>
      </c>
    </row>
    <row r="44" spans="1:13" s="94" customFormat="1" ht="14.5" customHeight="1">
      <c r="A44" s="18" t="s">
        <v>119</v>
      </c>
      <c r="B44" s="20">
        <f t="shared" si="38"/>
        <v>22389</v>
      </c>
      <c r="C44" s="19">
        <v>1364</v>
      </c>
      <c r="D44" s="19">
        <v>6246</v>
      </c>
      <c r="E44" s="19">
        <v>5580</v>
      </c>
      <c r="F44" s="19">
        <v>5818</v>
      </c>
      <c r="G44" s="19">
        <v>3381</v>
      </c>
      <c r="H44" s="20">
        <f t="shared" si="39"/>
        <v>19958</v>
      </c>
      <c r="I44" s="19">
        <v>756</v>
      </c>
      <c r="J44" s="19">
        <v>4505</v>
      </c>
      <c r="K44" s="19">
        <v>3830</v>
      </c>
      <c r="L44" s="19">
        <v>6319</v>
      </c>
      <c r="M44" s="19">
        <v>4548</v>
      </c>
    </row>
    <row r="45" spans="1:13" s="94" customFormat="1" ht="14.5" customHeight="1">
      <c r="A45" s="109" t="s">
        <v>55</v>
      </c>
      <c r="B45" s="11">
        <f t="shared" si="38"/>
        <v>8659</v>
      </c>
      <c r="C45" s="17">
        <v>601</v>
      </c>
      <c r="D45" s="17">
        <v>2111</v>
      </c>
      <c r="E45" s="17">
        <v>2461</v>
      </c>
      <c r="F45" s="17">
        <v>2272</v>
      </c>
      <c r="G45" s="17">
        <v>1214</v>
      </c>
      <c r="H45" s="11">
        <f t="shared" si="39"/>
        <v>4021</v>
      </c>
      <c r="I45" s="17">
        <v>151</v>
      </c>
      <c r="J45" s="17">
        <v>763</v>
      </c>
      <c r="K45" s="17">
        <v>671</v>
      </c>
      <c r="L45" s="17">
        <v>1293</v>
      </c>
      <c r="M45" s="17">
        <v>1143</v>
      </c>
    </row>
    <row r="46" spans="1:13" s="94" customFormat="1" ht="14.5" customHeight="1">
      <c r="A46" s="18" t="s">
        <v>22</v>
      </c>
      <c r="B46" s="20">
        <f t="shared" si="38"/>
        <v>44679</v>
      </c>
      <c r="C46" s="19">
        <v>4044</v>
      </c>
      <c r="D46" s="19">
        <v>14094</v>
      </c>
      <c r="E46" s="19">
        <v>10453</v>
      </c>
      <c r="F46" s="19">
        <v>10299</v>
      </c>
      <c r="G46" s="19">
        <v>5789</v>
      </c>
      <c r="H46" s="20">
        <f t="shared" si="39"/>
        <v>19327</v>
      </c>
      <c r="I46" s="19">
        <v>731</v>
      </c>
      <c r="J46" s="19">
        <v>4819</v>
      </c>
      <c r="K46" s="19">
        <v>4277</v>
      </c>
      <c r="L46" s="19">
        <v>5875</v>
      </c>
      <c r="M46" s="19">
        <v>3625</v>
      </c>
    </row>
    <row r="47" spans="1:13" s="103" customFormat="1" ht="14.5" customHeight="1">
      <c r="A47" s="23"/>
      <c r="B47" s="282" t="s">
        <v>66</v>
      </c>
      <c r="C47" s="282"/>
      <c r="D47" s="282"/>
      <c r="E47" s="282"/>
      <c r="F47" s="282"/>
      <c r="G47" s="282"/>
      <c r="H47" s="282" t="s">
        <v>66</v>
      </c>
      <c r="I47" s="282"/>
      <c r="J47" s="282"/>
      <c r="K47" s="282"/>
      <c r="L47" s="282"/>
      <c r="M47" s="282"/>
    </row>
    <row r="48" spans="1:13" s="94" customFormat="1" ht="14.5" customHeight="1">
      <c r="A48" s="21" t="s">
        <v>93</v>
      </c>
      <c r="B48" s="104">
        <f>B39*100/B10</f>
        <v>83.329403852215108</v>
      </c>
      <c r="C48" s="104">
        <f t="shared" ref="C48:G48" si="40">C39*100/C10</f>
        <v>57.057340894770007</v>
      </c>
      <c r="D48" s="104">
        <f t="shared" si="40"/>
        <v>77.994215217519624</v>
      </c>
      <c r="E48" s="104">
        <f t="shared" si="40"/>
        <v>84.947992865302524</v>
      </c>
      <c r="F48" s="104">
        <f t="shared" si="40"/>
        <v>90.443692699906848</v>
      </c>
      <c r="G48" s="104">
        <f t="shared" si="40"/>
        <v>94.007228444907525</v>
      </c>
      <c r="H48" s="104">
        <f>H39*100/H10</f>
        <v>87.988778141771803</v>
      </c>
      <c r="I48" s="104">
        <f t="shared" ref="I48:M48" si="41">I39*100/I10</f>
        <v>56.59116832328499</v>
      </c>
      <c r="J48" s="104">
        <f t="shared" si="41"/>
        <v>77.268425635007759</v>
      </c>
      <c r="K48" s="104">
        <f t="shared" si="41"/>
        <v>87.781146762003885</v>
      </c>
      <c r="L48" s="104">
        <f t="shared" si="41"/>
        <v>95.402005779364274</v>
      </c>
      <c r="M48" s="104">
        <f t="shared" si="41"/>
        <v>96.801868933016479</v>
      </c>
    </row>
    <row r="49" spans="1:13" ht="14.5" customHeight="1">
      <c r="A49" s="18" t="s">
        <v>21</v>
      </c>
      <c r="B49" s="106">
        <f t="shared" ref="B49:G55" si="42">B40*100/B11</f>
        <v>85.546672588644611</v>
      </c>
      <c r="C49" s="106">
        <f t="shared" si="42"/>
        <v>60.688493018777081</v>
      </c>
      <c r="D49" s="106">
        <f t="shared" si="42"/>
        <v>80.649234654593613</v>
      </c>
      <c r="E49" s="106">
        <f t="shared" si="42"/>
        <v>86.999970080483493</v>
      </c>
      <c r="F49" s="106">
        <f t="shared" si="42"/>
        <v>91.764606883397377</v>
      </c>
      <c r="G49" s="106">
        <f t="shared" si="42"/>
        <v>94.963244012331046</v>
      </c>
      <c r="H49" s="106">
        <f t="shared" ref="H49:M49" si="43">H40*100/H11</f>
        <v>90.500503379836047</v>
      </c>
      <c r="I49" s="106">
        <f t="shared" si="43"/>
        <v>60.750507099391484</v>
      </c>
      <c r="J49" s="106">
        <f t="shared" si="43"/>
        <v>79.371008555247627</v>
      </c>
      <c r="K49" s="106">
        <f t="shared" si="43"/>
        <v>89.783586284429461</v>
      </c>
      <c r="L49" s="106">
        <f t="shared" si="43"/>
        <v>96.457281069929579</v>
      </c>
      <c r="M49" s="106">
        <f t="shared" si="43"/>
        <v>97.547206540782554</v>
      </c>
    </row>
    <row r="50" spans="1:13" ht="14.5" customHeight="1">
      <c r="A50" s="109" t="s">
        <v>75</v>
      </c>
      <c r="B50" s="62">
        <f t="shared" si="42"/>
        <v>82.84901181248749</v>
      </c>
      <c r="C50" s="104">
        <f t="shared" si="42"/>
        <v>53.99690562145436</v>
      </c>
      <c r="D50" s="104">
        <f t="shared" si="42"/>
        <v>75.891811964758801</v>
      </c>
      <c r="E50" s="104">
        <f t="shared" si="42"/>
        <v>83.567391177670302</v>
      </c>
      <c r="F50" s="104">
        <f t="shared" si="42"/>
        <v>90.11822085564333</v>
      </c>
      <c r="G50" s="104">
        <f t="shared" si="42"/>
        <v>93.926100894212922</v>
      </c>
      <c r="H50" s="62">
        <f t="shared" ref="H50:M50" si="44">H41*100/H12</f>
        <v>86.530089628681182</v>
      </c>
      <c r="I50" s="104">
        <f t="shared" si="44"/>
        <v>51.070840197693578</v>
      </c>
      <c r="J50" s="104">
        <f t="shared" si="44"/>
        <v>74.98087222647284</v>
      </c>
      <c r="K50" s="104">
        <f t="shared" si="44"/>
        <v>87.970479704797043</v>
      </c>
      <c r="L50" s="104">
        <f t="shared" si="44"/>
        <v>94.172297297297291</v>
      </c>
      <c r="M50" s="104">
        <f t="shared" si="44"/>
        <v>95.788530465949819</v>
      </c>
    </row>
    <row r="51" spans="1:13" ht="14.5" customHeight="1">
      <c r="A51" s="18" t="s">
        <v>118</v>
      </c>
      <c r="B51" s="106">
        <f t="shared" si="42"/>
        <v>79.787410913202024</v>
      </c>
      <c r="C51" s="105">
        <f t="shared" si="42"/>
        <v>46.980026312642032</v>
      </c>
      <c r="D51" s="105">
        <f t="shared" si="42"/>
        <v>72.148355493352</v>
      </c>
      <c r="E51" s="105">
        <f t="shared" si="42"/>
        <v>81.040605879080914</v>
      </c>
      <c r="F51" s="105">
        <f t="shared" si="42"/>
        <v>88.309956113931676</v>
      </c>
      <c r="G51" s="105">
        <f t="shared" si="42"/>
        <v>92.894167049406207</v>
      </c>
      <c r="H51" s="106">
        <f t="shared" ref="H51:M51" si="45">H42*100/H13</f>
        <v>86.408977556109733</v>
      </c>
      <c r="I51" s="105">
        <f t="shared" si="45"/>
        <v>43.75</v>
      </c>
      <c r="J51" s="105">
        <f t="shared" si="45"/>
        <v>73.871733966745836</v>
      </c>
      <c r="K51" s="105">
        <f t="shared" si="45"/>
        <v>87.563884156729131</v>
      </c>
      <c r="L51" s="105">
        <f t="shared" si="45"/>
        <v>93.897882938978825</v>
      </c>
      <c r="M51" s="105">
        <f t="shared" si="45"/>
        <v>95.074946466809422</v>
      </c>
    </row>
    <row r="52" spans="1:13" ht="14.5" customHeight="1">
      <c r="A52" s="109" t="s">
        <v>54</v>
      </c>
      <c r="B52" s="62">
        <f t="shared" si="42"/>
        <v>81.79723502304148</v>
      </c>
      <c r="C52" s="104">
        <f t="shared" si="42"/>
        <v>58.467309753483384</v>
      </c>
      <c r="D52" s="104">
        <f t="shared" si="42"/>
        <v>76.329735034347394</v>
      </c>
      <c r="E52" s="104">
        <f t="shared" si="42"/>
        <v>85.180356366797042</v>
      </c>
      <c r="F52" s="104">
        <f t="shared" si="42"/>
        <v>89.514129895884977</v>
      </c>
      <c r="G52" s="104">
        <f t="shared" si="42"/>
        <v>93.035958124715521</v>
      </c>
      <c r="H52" s="62">
        <f t="shared" ref="H52:M52" si="46">H43*100/H14</f>
        <v>89.727780362959521</v>
      </c>
      <c r="I52" s="104">
        <f t="shared" si="46"/>
        <v>58.405172413793103</v>
      </c>
      <c r="J52" s="104">
        <f t="shared" si="46"/>
        <v>80.251641137855586</v>
      </c>
      <c r="K52" s="104">
        <f t="shared" si="46"/>
        <v>89.817936614969653</v>
      </c>
      <c r="L52" s="104">
        <f t="shared" si="46"/>
        <v>95.688350983358546</v>
      </c>
      <c r="M52" s="104">
        <f t="shared" si="46"/>
        <v>97.060174552135962</v>
      </c>
    </row>
    <row r="53" spans="1:13" ht="14.5" customHeight="1">
      <c r="A53" s="18" t="s">
        <v>119</v>
      </c>
      <c r="B53" s="106">
        <f t="shared" si="42"/>
        <v>82.588808144896532</v>
      </c>
      <c r="C53" s="105">
        <f t="shared" si="42"/>
        <v>55.289825699229837</v>
      </c>
      <c r="D53" s="105">
        <f t="shared" si="42"/>
        <v>77.65759045132414</v>
      </c>
      <c r="E53" s="105">
        <f t="shared" si="42"/>
        <v>85.138846505950568</v>
      </c>
      <c r="F53" s="105">
        <f t="shared" si="42"/>
        <v>90.103763357596407</v>
      </c>
      <c r="G53" s="105">
        <f t="shared" si="42"/>
        <v>94.230769230769226</v>
      </c>
      <c r="H53" s="106">
        <f t="shared" ref="H53:M53" si="47">H44*100/H15</f>
        <v>87.03501809777157</v>
      </c>
      <c r="I53" s="105">
        <f t="shared" si="47"/>
        <v>57.056603773584904</v>
      </c>
      <c r="J53" s="105">
        <f t="shared" si="47"/>
        <v>77.061238453643512</v>
      </c>
      <c r="K53" s="105">
        <f t="shared" si="47"/>
        <v>86.828383586488329</v>
      </c>
      <c r="L53" s="105">
        <f t="shared" si="47"/>
        <v>95.094055680963123</v>
      </c>
      <c r="M53" s="105">
        <f t="shared" si="47"/>
        <v>96.683673469387756</v>
      </c>
    </row>
    <row r="54" spans="1:13" ht="14.5" customHeight="1">
      <c r="A54" s="109" t="s">
        <v>55</v>
      </c>
      <c r="B54" s="62">
        <f t="shared" si="42"/>
        <v>81.504141566265062</v>
      </c>
      <c r="C54" s="104">
        <f t="shared" si="42"/>
        <v>53.660714285714285</v>
      </c>
      <c r="D54" s="104">
        <f t="shared" si="42"/>
        <v>75.231646471846048</v>
      </c>
      <c r="E54" s="104">
        <f t="shared" si="42"/>
        <v>85.481069815908299</v>
      </c>
      <c r="F54" s="104">
        <f t="shared" si="42"/>
        <v>90.015847860538827</v>
      </c>
      <c r="G54" s="104">
        <f t="shared" si="42"/>
        <v>93.745173745173744</v>
      </c>
      <c r="H54" s="62">
        <f t="shared" ref="H54:M54" si="48">H45*100/H16</f>
        <v>89.038972542072628</v>
      </c>
      <c r="I54" s="104">
        <f t="shared" si="48"/>
        <v>58.07692307692308</v>
      </c>
      <c r="J54" s="104">
        <f t="shared" si="48"/>
        <v>78.497942386831269</v>
      </c>
      <c r="K54" s="104">
        <f t="shared" si="48"/>
        <v>88.874172185430467</v>
      </c>
      <c r="L54" s="104">
        <f t="shared" si="48"/>
        <v>95.991091314031181</v>
      </c>
      <c r="M54" s="104">
        <f t="shared" si="48"/>
        <v>96.700507614213194</v>
      </c>
    </row>
    <row r="55" spans="1:13" ht="14.5" customHeight="1">
      <c r="A55" s="18" t="s">
        <v>22</v>
      </c>
      <c r="B55" s="106">
        <f t="shared" si="42"/>
        <v>85.636248634351105</v>
      </c>
      <c r="C55" s="105">
        <f t="shared" si="42"/>
        <v>67.456213511259378</v>
      </c>
      <c r="D55" s="105">
        <f t="shared" si="42"/>
        <v>82.925394210402445</v>
      </c>
      <c r="E55" s="105">
        <f t="shared" si="42"/>
        <v>88.55472721111488</v>
      </c>
      <c r="F55" s="105">
        <f t="shared" si="42"/>
        <v>91.840556447298027</v>
      </c>
      <c r="G55" s="105">
        <f t="shared" si="42"/>
        <v>93.916288124594416</v>
      </c>
      <c r="H55" s="106">
        <f t="shared" ref="H55:M55" si="49">H46*100/H17</f>
        <v>84.419498558574304</v>
      </c>
      <c r="I55" s="105">
        <f t="shared" si="49"/>
        <v>52.932657494569156</v>
      </c>
      <c r="J55" s="105">
        <f t="shared" si="49"/>
        <v>74.864067112008698</v>
      </c>
      <c r="K55" s="105">
        <f t="shared" si="49"/>
        <v>84.945382323733867</v>
      </c>
      <c r="L55" s="105">
        <f t="shared" si="49"/>
        <v>94</v>
      </c>
      <c r="M55" s="105">
        <f t="shared" si="49"/>
        <v>95.621208124505401</v>
      </c>
    </row>
    <row r="56" spans="1:13" ht="20.149999999999999" customHeight="1">
      <c r="A56" s="245" t="s">
        <v>185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</row>
    <row r="57" spans="1:13" ht="14.5" customHeight="1">
      <c r="A57" s="244" t="s">
        <v>143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</row>
    <row r="58" spans="1:13" ht="14.5" customHeight="1">
      <c r="A58" s="152"/>
      <c r="B58" s="152"/>
      <c r="C58" s="152"/>
      <c r="D58" s="152"/>
      <c r="E58" s="152"/>
      <c r="F58" s="152"/>
      <c r="G58" s="152"/>
    </row>
  </sheetData>
  <mergeCells count="25">
    <mergeCell ref="A57:M57"/>
    <mergeCell ref="H5:M5"/>
    <mergeCell ref="H6:H7"/>
    <mergeCell ref="I6:M6"/>
    <mergeCell ref="H8:M8"/>
    <mergeCell ref="H9:M9"/>
    <mergeCell ref="H47:M47"/>
    <mergeCell ref="H18:M18"/>
    <mergeCell ref="B19:G19"/>
    <mergeCell ref="B28:G28"/>
    <mergeCell ref="B37:G37"/>
    <mergeCell ref="B38:G38"/>
    <mergeCell ref="H19:M19"/>
    <mergeCell ref="H28:M28"/>
    <mergeCell ref="C6:G6"/>
    <mergeCell ref="B8:G8"/>
    <mergeCell ref="H37:M37"/>
    <mergeCell ref="H38:M38"/>
    <mergeCell ref="A56:M56"/>
    <mergeCell ref="B47:G47"/>
    <mergeCell ref="B6:B7"/>
    <mergeCell ref="B9:G9"/>
    <mergeCell ref="B18:G18"/>
    <mergeCell ref="A5:A7"/>
    <mergeCell ref="B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workbookViewId="0">
      <selection activeCell="A4" sqref="A4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3.1796875" style="98" customWidth="1"/>
    <col min="17" max="16384" width="10.81640625" style="2"/>
  </cols>
  <sheetData>
    <row r="1" spans="1:19" s="5" customFormat="1" ht="20.149999999999999" customHeight="1">
      <c r="A1" s="4" t="s">
        <v>0</v>
      </c>
      <c r="C1" s="102"/>
      <c r="D1" s="102"/>
      <c r="E1" s="102"/>
      <c r="F1" s="102"/>
      <c r="L1" s="102"/>
      <c r="M1" s="102"/>
      <c r="N1" s="102"/>
      <c r="O1" s="102"/>
      <c r="P1" s="102"/>
    </row>
    <row r="2" spans="1:19" s="7" customFormat="1" ht="12.5">
      <c r="A2" s="6"/>
      <c r="C2" s="108"/>
      <c r="D2" s="108"/>
      <c r="E2" s="108"/>
      <c r="F2" s="108"/>
      <c r="L2" s="108"/>
      <c r="M2" s="108"/>
      <c r="N2" s="108"/>
      <c r="O2" s="108"/>
      <c r="P2" s="108"/>
    </row>
    <row r="3" spans="1:19" s="7" customFormat="1" ht="13">
      <c r="A3" s="10" t="s">
        <v>265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</row>
    <row r="6" spans="1:19" s="48" customFormat="1" ht="14.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227" t="s">
        <v>1</v>
      </c>
      <c r="N6" s="227" t="s">
        <v>2</v>
      </c>
      <c r="O6" s="227" t="s">
        <v>1</v>
      </c>
      <c r="P6" s="227" t="s">
        <v>2</v>
      </c>
    </row>
    <row r="7" spans="1:19" ht="14.5" customHeight="1">
      <c r="A7" s="9"/>
      <c r="B7" s="237" t="s">
        <v>39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9" ht="14.5" customHeight="1">
      <c r="A8" s="21" t="s">
        <v>30</v>
      </c>
      <c r="B8" s="11">
        <v>20926</v>
      </c>
      <c r="C8" s="11">
        <v>21093</v>
      </c>
      <c r="D8" s="11">
        <v>22187</v>
      </c>
      <c r="E8" s="11">
        <v>23210</v>
      </c>
      <c r="F8" s="11">
        <v>24182</v>
      </c>
      <c r="G8" s="11">
        <v>25467</v>
      </c>
      <c r="H8" s="11">
        <v>27437</v>
      </c>
      <c r="I8" s="11">
        <v>29069</v>
      </c>
      <c r="J8" s="11">
        <v>30080</v>
      </c>
      <c r="K8" s="11">
        <v>32294</v>
      </c>
      <c r="L8" s="11">
        <v>33301</v>
      </c>
      <c r="M8" s="35">
        <f>L8-G8</f>
        <v>7834</v>
      </c>
      <c r="N8" s="37">
        <f>M8*100/G8</f>
        <v>30.761377468881296</v>
      </c>
      <c r="O8" s="35">
        <f>L8-B8</f>
        <v>12375</v>
      </c>
      <c r="P8" s="37">
        <f>O8*100/B8</f>
        <v>59.136958807225461</v>
      </c>
    </row>
    <row r="9" spans="1:19" ht="14.5" customHeight="1"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9" ht="14.5" customHeight="1">
      <c r="A10" s="21" t="s">
        <v>30</v>
      </c>
      <c r="B10" s="11">
        <f>B12+B13+B14+B15+B16+B17+B18+B19+B20+B21+B23+B24+B25+B26+B27+B28</f>
        <v>17171</v>
      </c>
      <c r="C10" s="11">
        <f>C12+C13+C14+C15+C16+C17+C18+C19+C20+C21+C23+C24+C25+C26+C27+C28</f>
        <v>17411</v>
      </c>
      <c r="D10" s="11">
        <f>D12+D13+D14+D15+D16+D17+D18+D19+D20+D21+D23+D24+D25+D26+D27+D28</f>
        <v>18362</v>
      </c>
      <c r="E10" s="11">
        <f>E12+E13+E14+E15+E16+E17+E18+E19+E20+E21+E23+E24+E25+E26+E27+E28</f>
        <v>19187</v>
      </c>
      <c r="F10" s="11">
        <f>F12+F13+F14+F15+F16+F17+F18+F19+F20+F21+F23+F24+F25+F26+F27+F28</f>
        <v>19967</v>
      </c>
      <c r="G10" s="11">
        <f t="shared" ref="G10:L10" si="0">G12+G13+G14+G15+G16+G17+G18+G19+G20+G21+G23+G24+G25+G26+G27+G28</f>
        <v>22142</v>
      </c>
      <c r="H10" s="11">
        <f t="shared" si="0"/>
        <v>23812</v>
      </c>
      <c r="I10" s="11">
        <f t="shared" si="0"/>
        <v>25164</v>
      </c>
      <c r="J10" s="11">
        <f t="shared" si="0"/>
        <v>26192</v>
      </c>
      <c r="K10" s="11">
        <f t="shared" si="0"/>
        <v>28025</v>
      </c>
      <c r="L10" s="11">
        <f t="shared" si="0"/>
        <v>28871</v>
      </c>
      <c r="M10" s="35">
        <f>L10-G10</f>
        <v>6729</v>
      </c>
      <c r="N10" s="37">
        <f t="shared" ref="N10:N28" si="1">M10*100/G10</f>
        <v>30.39020865323819</v>
      </c>
      <c r="O10" s="35">
        <f t="shared" ref="O10:O28" si="2">L10-B10</f>
        <v>11700</v>
      </c>
      <c r="P10" s="37">
        <f t="shared" ref="P10:P28" si="3">O10*100/B10</f>
        <v>68.138139887018809</v>
      </c>
    </row>
    <row r="11" spans="1:19" ht="14.5" customHeight="1">
      <c r="A11" s="18" t="s">
        <v>19</v>
      </c>
      <c r="B11" s="20">
        <f>SUM(B12:B21)</f>
        <v>10905</v>
      </c>
      <c r="C11" s="20">
        <f t="shared" ref="C11:F11" si="4">SUM(C12:C21)</f>
        <v>11058</v>
      </c>
      <c r="D11" s="20">
        <f t="shared" si="4"/>
        <v>11896</v>
      </c>
      <c r="E11" s="20">
        <f t="shared" si="4"/>
        <v>12514</v>
      </c>
      <c r="F11" s="20">
        <f t="shared" si="4"/>
        <v>13070</v>
      </c>
      <c r="G11" s="20">
        <f t="shared" ref="G11:L11" si="5">SUM(G12:G21)</f>
        <v>14461</v>
      </c>
      <c r="H11" s="20">
        <f t="shared" si="5"/>
        <v>15745</v>
      </c>
      <c r="I11" s="20">
        <f t="shared" si="5"/>
        <v>16743</v>
      </c>
      <c r="J11" s="20">
        <f t="shared" si="5"/>
        <v>17579</v>
      </c>
      <c r="K11" s="20">
        <f t="shared" si="5"/>
        <v>19241</v>
      </c>
      <c r="L11" s="20">
        <f t="shared" si="5"/>
        <v>19825</v>
      </c>
      <c r="M11" s="36">
        <f t="shared" ref="M11:M28" si="6">L11-G11</f>
        <v>5364</v>
      </c>
      <c r="N11" s="38">
        <f t="shared" si="1"/>
        <v>37.092870479219968</v>
      </c>
      <c r="O11" s="36">
        <f t="shared" si="2"/>
        <v>8920</v>
      </c>
      <c r="P11" s="38">
        <f t="shared" si="3"/>
        <v>81.797340669417693</v>
      </c>
    </row>
    <row r="12" spans="1:19" ht="14.5" customHeight="1">
      <c r="A12" s="39" t="s">
        <v>3</v>
      </c>
      <c r="B12" s="17">
        <v>748</v>
      </c>
      <c r="C12" s="17">
        <v>793</v>
      </c>
      <c r="D12" s="17">
        <v>850</v>
      </c>
      <c r="E12" s="17">
        <v>910</v>
      </c>
      <c r="F12" s="17">
        <v>947</v>
      </c>
      <c r="G12" s="17">
        <v>1016</v>
      </c>
      <c r="H12" s="17">
        <v>1102</v>
      </c>
      <c r="I12" s="17">
        <v>1161</v>
      </c>
      <c r="J12" s="17">
        <v>1189</v>
      </c>
      <c r="K12" s="17">
        <v>1304</v>
      </c>
      <c r="L12" s="17">
        <v>1344</v>
      </c>
      <c r="M12" s="35">
        <f t="shared" si="6"/>
        <v>328</v>
      </c>
      <c r="N12" s="37">
        <f t="shared" si="1"/>
        <v>32.283464566929133</v>
      </c>
      <c r="O12" s="35">
        <f t="shared" si="2"/>
        <v>596</v>
      </c>
      <c r="P12" s="37">
        <f t="shared" si="3"/>
        <v>79.679144385026731</v>
      </c>
    </row>
    <row r="13" spans="1:19" ht="14.5" customHeight="1">
      <c r="A13" s="40" t="s">
        <v>4</v>
      </c>
      <c r="B13" s="19">
        <v>289</v>
      </c>
      <c r="C13" s="19">
        <v>265</v>
      </c>
      <c r="D13" s="19">
        <v>270</v>
      </c>
      <c r="E13" s="19">
        <v>304</v>
      </c>
      <c r="F13" s="19">
        <v>295</v>
      </c>
      <c r="G13" s="19">
        <v>294</v>
      </c>
      <c r="H13" s="19">
        <v>308</v>
      </c>
      <c r="I13" s="19">
        <v>334</v>
      </c>
      <c r="J13" s="19">
        <v>287</v>
      </c>
      <c r="K13" s="19">
        <v>309</v>
      </c>
      <c r="L13" s="19">
        <v>329</v>
      </c>
      <c r="M13" s="36">
        <f t="shared" si="6"/>
        <v>35</v>
      </c>
      <c r="N13" s="38">
        <f t="shared" si="1"/>
        <v>11.904761904761905</v>
      </c>
      <c r="O13" s="36">
        <f t="shared" si="2"/>
        <v>40</v>
      </c>
      <c r="P13" s="38">
        <f t="shared" si="3"/>
        <v>13.84083044982699</v>
      </c>
    </row>
    <row r="14" spans="1:19" ht="14.5" customHeight="1">
      <c r="A14" s="39" t="s">
        <v>5</v>
      </c>
      <c r="B14" s="17">
        <v>1426</v>
      </c>
      <c r="C14" s="17">
        <v>1439</v>
      </c>
      <c r="D14" s="17">
        <v>1493</v>
      </c>
      <c r="E14" s="17">
        <v>1582</v>
      </c>
      <c r="F14" s="17">
        <v>1638</v>
      </c>
      <c r="G14" s="17">
        <v>1793</v>
      </c>
      <c r="H14" s="17">
        <v>1881</v>
      </c>
      <c r="I14" s="17">
        <v>2075</v>
      </c>
      <c r="J14" s="17">
        <v>1959</v>
      </c>
      <c r="K14" s="17">
        <v>2158</v>
      </c>
      <c r="L14" s="17">
        <v>2313</v>
      </c>
      <c r="M14" s="35">
        <f t="shared" si="6"/>
        <v>520</v>
      </c>
      <c r="N14" s="37">
        <f t="shared" si="1"/>
        <v>29.001673173452314</v>
      </c>
      <c r="O14" s="35">
        <f t="shared" si="2"/>
        <v>887</v>
      </c>
      <c r="P14" s="37">
        <f t="shared" si="3"/>
        <v>62.201963534361852</v>
      </c>
    </row>
    <row r="15" spans="1:19" ht="14.5" customHeight="1">
      <c r="A15" s="40" t="s">
        <v>6</v>
      </c>
      <c r="B15" s="19">
        <v>176</v>
      </c>
      <c r="C15" s="19">
        <v>214</v>
      </c>
      <c r="D15" s="19">
        <v>193</v>
      </c>
      <c r="E15" s="19">
        <v>188</v>
      </c>
      <c r="F15" s="19">
        <v>200</v>
      </c>
      <c r="G15" s="19">
        <v>210</v>
      </c>
      <c r="H15" s="19">
        <v>212</v>
      </c>
      <c r="I15" s="19">
        <v>215</v>
      </c>
      <c r="J15" s="19">
        <v>231</v>
      </c>
      <c r="K15" s="19">
        <v>227</v>
      </c>
      <c r="L15" s="19">
        <v>244</v>
      </c>
      <c r="M15" s="36">
        <f t="shared" si="6"/>
        <v>34</v>
      </c>
      <c r="N15" s="38">
        <f t="shared" si="1"/>
        <v>16.19047619047619</v>
      </c>
      <c r="O15" s="36">
        <f t="shared" si="2"/>
        <v>68</v>
      </c>
      <c r="P15" s="38">
        <f t="shared" si="3"/>
        <v>38.636363636363633</v>
      </c>
    </row>
    <row r="16" spans="1:19" ht="14.5" customHeight="1">
      <c r="A16" s="39" t="s">
        <v>7</v>
      </c>
      <c r="B16" s="17">
        <v>5216</v>
      </c>
      <c r="C16" s="17">
        <v>5082</v>
      </c>
      <c r="D16" s="17">
        <v>5523</v>
      </c>
      <c r="E16" s="17">
        <v>5629</v>
      </c>
      <c r="F16" s="17">
        <v>5860</v>
      </c>
      <c r="G16" s="17">
        <v>6504</v>
      </c>
      <c r="H16" s="17">
        <v>7027</v>
      </c>
      <c r="I16" s="17">
        <v>7321</v>
      </c>
      <c r="J16" s="17">
        <v>7757</v>
      </c>
      <c r="K16" s="17">
        <v>8347</v>
      </c>
      <c r="L16" s="17">
        <v>8486</v>
      </c>
      <c r="M16" s="35">
        <f t="shared" si="6"/>
        <v>1982</v>
      </c>
      <c r="N16" s="37">
        <f t="shared" si="1"/>
        <v>30.473554735547356</v>
      </c>
      <c r="O16" s="35">
        <f t="shared" si="2"/>
        <v>3270</v>
      </c>
      <c r="P16" s="37">
        <f t="shared" si="3"/>
        <v>62.691717791411044</v>
      </c>
    </row>
    <row r="17" spans="1:18" ht="14.5" customHeight="1">
      <c r="A17" s="40" t="s">
        <v>8</v>
      </c>
      <c r="B17" s="19">
        <v>480</v>
      </c>
      <c r="C17" s="19">
        <v>462</v>
      </c>
      <c r="D17" s="19">
        <v>497</v>
      </c>
      <c r="E17" s="19">
        <v>494</v>
      </c>
      <c r="F17" s="19">
        <v>573</v>
      </c>
      <c r="G17" s="19">
        <v>669</v>
      </c>
      <c r="H17" s="19">
        <v>783</v>
      </c>
      <c r="I17" s="19">
        <v>793</v>
      </c>
      <c r="J17" s="19">
        <v>855</v>
      </c>
      <c r="K17" s="19">
        <v>1088</v>
      </c>
      <c r="L17" s="19">
        <v>1153</v>
      </c>
      <c r="M17" s="36">
        <f t="shared" si="6"/>
        <v>484</v>
      </c>
      <c r="N17" s="38">
        <f t="shared" si="1"/>
        <v>72.346786248131536</v>
      </c>
      <c r="O17" s="36">
        <f t="shared" si="2"/>
        <v>673</v>
      </c>
      <c r="P17" s="38">
        <f t="shared" si="3"/>
        <v>140.20833333333334</v>
      </c>
    </row>
    <row r="18" spans="1:18" ht="14.5" customHeight="1">
      <c r="A18" s="39" t="s">
        <v>9</v>
      </c>
      <c r="B18" s="17">
        <v>52</v>
      </c>
      <c r="C18" s="17">
        <v>75</v>
      </c>
      <c r="D18" s="17">
        <v>47</v>
      </c>
      <c r="E18" s="17">
        <v>57</v>
      </c>
      <c r="F18" s="17">
        <v>63</v>
      </c>
      <c r="G18" s="17">
        <v>64</v>
      </c>
      <c r="H18" s="17">
        <v>65</v>
      </c>
      <c r="I18" s="17">
        <v>69</v>
      </c>
      <c r="J18" s="17">
        <v>75</v>
      </c>
      <c r="K18" s="17">
        <v>70</v>
      </c>
      <c r="L18" s="17">
        <v>91</v>
      </c>
      <c r="M18" s="35">
        <f t="shared" si="6"/>
        <v>27</v>
      </c>
      <c r="N18" s="37">
        <f t="shared" si="1"/>
        <v>42.1875</v>
      </c>
      <c r="O18" s="35">
        <f t="shared" si="2"/>
        <v>39</v>
      </c>
      <c r="P18" s="37">
        <f t="shared" si="3"/>
        <v>75</v>
      </c>
    </row>
    <row r="19" spans="1:18" ht="14.5" customHeight="1">
      <c r="A19" s="40" t="s">
        <v>10</v>
      </c>
      <c r="B19" s="19">
        <v>450</v>
      </c>
      <c r="C19" s="19">
        <v>448</v>
      </c>
      <c r="D19" s="19">
        <v>517</v>
      </c>
      <c r="E19" s="19">
        <v>554</v>
      </c>
      <c r="F19" s="19">
        <v>558</v>
      </c>
      <c r="G19" s="19">
        <v>692</v>
      </c>
      <c r="H19" s="19">
        <v>834</v>
      </c>
      <c r="I19" s="19">
        <v>924</v>
      </c>
      <c r="J19" s="19">
        <v>1050</v>
      </c>
      <c r="K19" s="19">
        <v>1128</v>
      </c>
      <c r="L19" s="19">
        <v>1181</v>
      </c>
      <c r="M19" s="36">
        <f t="shared" si="6"/>
        <v>489</v>
      </c>
      <c r="N19" s="38">
        <f t="shared" si="1"/>
        <v>70.664739884393057</v>
      </c>
      <c r="O19" s="36">
        <f t="shared" si="2"/>
        <v>731</v>
      </c>
      <c r="P19" s="38">
        <f t="shared" si="3"/>
        <v>162.44444444444446</v>
      </c>
    </row>
    <row r="20" spans="1:18" ht="14.5" customHeight="1">
      <c r="A20" s="39" t="s">
        <v>11</v>
      </c>
      <c r="B20" s="17">
        <v>1873</v>
      </c>
      <c r="C20" s="17">
        <v>2102</v>
      </c>
      <c r="D20" s="17">
        <v>2303</v>
      </c>
      <c r="E20" s="17">
        <v>2592</v>
      </c>
      <c r="F20" s="17">
        <v>2726</v>
      </c>
      <c r="G20" s="17">
        <v>2986</v>
      </c>
      <c r="H20" s="17">
        <v>3272</v>
      </c>
      <c r="I20" s="17">
        <v>3567</v>
      </c>
      <c r="J20" s="17">
        <v>3854</v>
      </c>
      <c r="K20" s="17">
        <v>4231</v>
      </c>
      <c r="L20" s="17">
        <v>4302</v>
      </c>
      <c r="M20" s="35">
        <f t="shared" si="6"/>
        <v>1316</v>
      </c>
      <c r="N20" s="37">
        <f t="shared" si="1"/>
        <v>44.072337575351639</v>
      </c>
      <c r="O20" s="35">
        <f t="shared" si="2"/>
        <v>2429</v>
      </c>
      <c r="P20" s="37">
        <f t="shared" si="3"/>
        <v>129.68499733048586</v>
      </c>
    </row>
    <row r="21" spans="1:18" ht="14.5" customHeight="1">
      <c r="A21" s="40" t="s">
        <v>12</v>
      </c>
      <c r="B21" s="19">
        <v>195</v>
      </c>
      <c r="C21" s="19">
        <v>178</v>
      </c>
      <c r="D21" s="19">
        <v>203</v>
      </c>
      <c r="E21" s="19">
        <v>204</v>
      </c>
      <c r="F21" s="19">
        <v>210</v>
      </c>
      <c r="G21" s="19">
        <v>233</v>
      </c>
      <c r="H21" s="19">
        <v>261</v>
      </c>
      <c r="I21" s="19">
        <v>284</v>
      </c>
      <c r="J21" s="19">
        <v>322</v>
      </c>
      <c r="K21" s="19">
        <v>379</v>
      </c>
      <c r="L21" s="19">
        <v>382</v>
      </c>
      <c r="M21" s="36">
        <f t="shared" si="6"/>
        <v>149</v>
      </c>
      <c r="N21" s="38">
        <f t="shared" si="1"/>
        <v>63.948497854077253</v>
      </c>
      <c r="O21" s="36">
        <f t="shared" si="2"/>
        <v>187</v>
      </c>
      <c r="P21" s="38">
        <f t="shared" si="3"/>
        <v>95.897435897435898</v>
      </c>
    </row>
    <row r="22" spans="1:18" ht="14.5" customHeight="1">
      <c r="A22" s="16" t="s">
        <v>41</v>
      </c>
      <c r="B22" s="17">
        <f>SUM(B23:B28)</f>
        <v>6266</v>
      </c>
      <c r="C22" s="17">
        <f t="shared" ref="C22:F22" si="7">SUM(C23:C28)</f>
        <v>6353</v>
      </c>
      <c r="D22" s="17">
        <f t="shared" si="7"/>
        <v>6466</v>
      </c>
      <c r="E22" s="17">
        <f t="shared" si="7"/>
        <v>6673</v>
      </c>
      <c r="F22" s="17">
        <f t="shared" si="7"/>
        <v>6897</v>
      </c>
      <c r="G22" s="17">
        <f t="shared" ref="G22:L22" si="8">SUM(G23:G28)</f>
        <v>7681</v>
      </c>
      <c r="H22" s="17">
        <f t="shared" si="8"/>
        <v>8067</v>
      </c>
      <c r="I22" s="17">
        <f t="shared" si="8"/>
        <v>8421</v>
      </c>
      <c r="J22" s="17">
        <f t="shared" si="8"/>
        <v>8613</v>
      </c>
      <c r="K22" s="17">
        <f t="shared" si="8"/>
        <v>8784</v>
      </c>
      <c r="L22" s="17">
        <f t="shared" si="8"/>
        <v>9046</v>
      </c>
      <c r="M22" s="35">
        <f t="shared" si="6"/>
        <v>1365</v>
      </c>
      <c r="N22" s="37">
        <f t="shared" si="1"/>
        <v>17.771123551620882</v>
      </c>
      <c r="O22" s="35">
        <f t="shared" si="2"/>
        <v>2780</v>
      </c>
      <c r="P22" s="37">
        <f t="shared" si="3"/>
        <v>44.366421959782954</v>
      </c>
    </row>
    <row r="23" spans="1:18" ht="14.5" customHeight="1">
      <c r="A23" s="40" t="s">
        <v>13</v>
      </c>
      <c r="B23" s="19">
        <v>661</v>
      </c>
      <c r="C23" s="19">
        <v>665</v>
      </c>
      <c r="D23" s="19">
        <v>640</v>
      </c>
      <c r="E23" s="19">
        <v>654</v>
      </c>
      <c r="F23" s="19">
        <v>664</v>
      </c>
      <c r="G23" s="19">
        <v>741</v>
      </c>
      <c r="H23" s="19">
        <v>812</v>
      </c>
      <c r="I23" s="19">
        <v>862</v>
      </c>
      <c r="J23" s="19">
        <v>921</v>
      </c>
      <c r="K23" s="19">
        <v>970</v>
      </c>
      <c r="L23" s="19">
        <v>1027</v>
      </c>
      <c r="M23" s="36">
        <f t="shared" si="6"/>
        <v>286</v>
      </c>
      <c r="N23" s="38">
        <f t="shared" si="1"/>
        <v>38.596491228070178</v>
      </c>
      <c r="O23" s="36">
        <f t="shared" si="2"/>
        <v>366</v>
      </c>
      <c r="P23" s="38">
        <f t="shared" si="3"/>
        <v>55.370650529500757</v>
      </c>
    </row>
    <row r="24" spans="1:18" ht="14.5" customHeight="1">
      <c r="A24" s="39" t="s">
        <v>14</v>
      </c>
      <c r="B24" s="17">
        <v>980</v>
      </c>
      <c r="C24" s="17">
        <v>955</v>
      </c>
      <c r="D24" s="17">
        <v>1076</v>
      </c>
      <c r="E24" s="17">
        <v>1046</v>
      </c>
      <c r="F24" s="17">
        <v>1000</v>
      </c>
      <c r="G24" s="17">
        <v>1284</v>
      </c>
      <c r="H24" s="17">
        <v>1265</v>
      </c>
      <c r="I24" s="17">
        <v>1227</v>
      </c>
      <c r="J24" s="17">
        <v>1191</v>
      </c>
      <c r="K24" s="17">
        <v>1226</v>
      </c>
      <c r="L24" s="17">
        <v>1245</v>
      </c>
      <c r="M24" s="35">
        <f t="shared" si="6"/>
        <v>-39</v>
      </c>
      <c r="N24" s="37">
        <f t="shared" si="1"/>
        <v>-3.0373831775700935</v>
      </c>
      <c r="O24" s="35">
        <f t="shared" si="2"/>
        <v>265</v>
      </c>
      <c r="P24" s="37">
        <f t="shared" si="3"/>
        <v>27.040816326530614</v>
      </c>
    </row>
    <row r="25" spans="1:18" ht="14.5" customHeight="1">
      <c r="A25" s="40" t="s">
        <v>15</v>
      </c>
      <c r="B25" s="19">
        <v>679</v>
      </c>
      <c r="C25" s="19">
        <v>773</v>
      </c>
      <c r="D25" s="19">
        <v>792</v>
      </c>
      <c r="E25" s="19">
        <v>830</v>
      </c>
      <c r="F25" s="19">
        <v>864</v>
      </c>
      <c r="G25" s="19">
        <v>942</v>
      </c>
      <c r="H25" s="19">
        <v>1002</v>
      </c>
      <c r="I25" s="19">
        <v>1067</v>
      </c>
      <c r="J25" s="19">
        <v>1089</v>
      </c>
      <c r="K25" s="19">
        <v>1148</v>
      </c>
      <c r="L25" s="19">
        <v>1179</v>
      </c>
      <c r="M25" s="36">
        <f t="shared" si="6"/>
        <v>237</v>
      </c>
      <c r="N25" s="38">
        <f t="shared" si="1"/>
        <v>25.159235668789808</v>
      </c>
      <c r="O25" s="36">
        <f t="shared" si="2"/>
        <v>500</v>
      </c>
      <c r="P25" s="38">
        <f t="shared" si="3"/>
        <v>73.637702503681879</v>
      </c>
    </row>
    <row r="26" spans="1:18" ht="14.5" customHeight="1">
      <c r="A26" s="39" t="s">
        <v>16</v>
      </c>
      <c r="B26" s="17">
        <v>1592</v>
      </c>
      <c r="C26" s="17">
        <v>1684</v>
      </c>
      <c r="D26" s="17">
        <v>1726</v>
      </c>
      <c r="E26" s="17">
        <v>1844</v>
      </c>
      <c r="F26" s="17">
        <v>1934</v>
      </c>
      <c r="G26" s="17">
        <v>2084</v>
      </c>
      <c r="H26" s="17">
        <v>2125</v>
      </c>
      <c r="I26" s="17">
        <v>2283</v>
      </c>
      <c r="J26" s="17">
        <v>2291</v>
      </c>
      <c r="K26" s="17">
        <v>2311</v>
      </c>
      <c r="L26" s="17">
        <v>2392</v>
      </c>
      <c r="M26" s="35">
        <f t="shared" si="6"/>
        <v>308</v>
      </c>
      <c r="N26" s="37">
        <f t="shared" si="1"/>
        <v>14.779270633397314</v>
      </c>
      <c r="O26" s="35">
        <f t="shared" si="2"/>
        <v>800</v>
      </c>
      <c r="P26" s="37">
        <f t="shared" si="3"/>
        <v>50.251256281407038</v>
      </c>
    </row>
    <row r="27" spans="1:18" ht="14.5" customHeight="1">
      <c r="A27" s="40" t="s">
        <v>17</v>
      </c>
      <c r="B27" s="19">
        <v>671</v>
      </c>
      <c r="C27" s="19">
        <v>669</v>
      </c>
      <c r="D27" s="19">
        <v>674</v>
      </c>
      <c r="E27" s="19">
        <v>681</v>
      </c>
      <c r="F27" s="19">
        <v>727</v>
      </c>
      <c r="G27" s="19">
        <v>693</v>
      </c>
      <c r="H27" s="19">
        <v>768</v>
      </c>
      <c r="I27" s="19">
        <v>796</v>
      </c>
      <c r="J27" s="19">
        <v>889</v>
      </c>
      <c r="K27" s="19">
        <v>893</v>
      </c>
      <c r="L27" s="19">
        <v>934</v>
      </c>
      <c r="M27" s="36">
        <f t="shared" si="6"/>
        <v>241</v>
      </c>
      <c r="N27" s="38">
        <f t="shared" si="1"/>
        <v>34.776334776334778</v>
      </c>
      <c r="O27" s="36">
        <f t="shared" si="2"/>
        <v>263</v>
      </c>
      <c r="P27" s="38">
        <f t="shared" si="3"/>
        <v>39.195230998509686</v>
      </c>
    </row>
    <row r="28" spans="1:18" ht="14.5" customHeight="1">
      <c r="A28" s="39" t="s">
        <v>18</v>
      </c>
      <c r="B28" s="17">
        <v>1683</v>
      </c>
      <c r="C28" s="17">
        <v>1607</v>
      </c>
      <c r="D28" s="17">
        <v>1558</v>
      </c>
      <c r="E28" s="17">
        <v>1618</v>
      </c>
      <c r="F28" s="17">
        <v>1708</v>
      </c>
      <c r="G28" s="17">
        <v>1937</v>
      </c>
      <c r="H28" s="17">
        <v>2095</v>
      </c>
      <c r="I28" s="17">
        <v>2186</v>
      </c>
      <c r="J28" s="17">
        <v>2232</v>
      </c>
      <c r="K28" s="17">
        <v>2236</v>
      </c>
      <c r="L28" s="17">
        <v>2269</v>
      </c>
      <c r="M28" s="35">
        <f t="shared" si="6"/>
        <v>332</v>
      </c>
      <c r="N28" s="37">
        <f t="shared" si="1"/>
        <v>17.13990707279298</v>
      </c>
      <c r="O28" s="35">
        <f t="shared" si="2"/>
        <v>586</v>
      </c>
      <c r="P28" s="37">
        <f t="shared" si="3"/>
        <v>34.818775995246583</v>
      </c>
    </row>
    <row r="29" spans="1:18" s="98" customFormat="1" ht="14.5" customHeight="1">
      <c r="B29" s="242" t="s">
        <v>270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94"/>
      <c r="R29" s="94"/>
    </row>
    <row r="30" spans="1:18" s="98" customFormat="1" ht="14.5" customHeight="1">
      <c r="A30" s="21" t="s">
        <v>30</v>
      </c>
      <c r="B30" s="62">
        <f>B10*100/'Tab. 3.2'!B10</f>
        <v>5.0607728944638311</v>
      </c>
      <c r="C30" s="62">
        <f>C10*100/'Tab. 3.2'!C10</f>
        <v>4.9805623335497842</v>
      </c>
      <c r="D30" s="62">
        <f>D10*100/'Tab. 3.2'!D10</f>
        <v>5.0286872338386122</v>
      </c>
      <c r="E30" s="62">
        <f>E10*100/'Tab. 3.2'!E10</f>
        <v>4.9965885594345867</v>
      </c>
      <c r="F30" s="62">
        <f>F10*100/'Tab. 3.2'!F10</f>
        <v>4.9338878304681844</v>
      </c>
      <c r="G30" s="62">
        <f>G10*100/'Tab. 3.2'!G10</f>
        <v>5.0391672242477208</v>
      </c>
      <c r="H30" s="62">
        <f>H10*100/'Tab. 3.2'!H10</f>
        <v>5.1290777697601531</v>
      </c>
      <c r="I30" s="62">
        <f>I10*100/'Tab. 3.2'!I10</f>
        <v>5.1168285585891509</v>
      </c>
      <c r="J30" s="62">
        <f>J10*100/'Tab. 3.2'!J10</f>
        <v>5.012410461914139</v>
      </c>
      <c r="K30" s="62">
        <f>K10*100/'Tab. 3.2'!K10</f>
        <v>5.096260681235032</v>
      </c>
      <c r="L30" s="62">
        <f>L10*100/'Tab. 3.2'!L10</f>
        <v>5.0592030673094275</v>
      </c>
      <c r="M30" s="37">
        <f>L30-G30</f>
        <v>2.0035843061706693E-2</v>
      </c>
      <c r="N30" s="165" t="s">
        <v>140</v>
      </c>
      <c r="O30" s="37">
        <f>L30-B30</f>
        <v>-1.5698271544035691E-3</v>
      </c>
      <c r="P30" s="165" t="s">
        <v>140</v>
      </c>
      <c r="Q30" s="94"/>
      <c r="R30" s="94"/>
    </row>
    <row r="31" spans="1:18" s="98" customFormat="1" ht="14.5" customHeight="1">
      <c r="A31" s="196" t="s">
        <v>19</v>
      </c>
      <c r="B31" s="106">
        <f>B11*100/'Tab. 3.2'!B11</f>
        <v>4.1677654585688568</v>
      </c>
      <c r="C31" s="106">
        <f>C11*100/'Tab. 3.2'!C11</f>
        <v>4.1011300545556368</v>
      </c>
      <c r="D31" s="106">
        <f>D11*100/'Tab. 3.2'!D11</f>
        <v>4.2047519069129571</v>
      </c>
      <c r="E31" s="106">
        <f>E11*100/'Tab. 3.2'!E11</f>
        <v>4.2012603109483218</v>
      </c>
      <c r="F31" s="106">
        <f>F11*100/'Tab. 3.2'!F11</f>
        <v>4.1588178393238975</v>
      </c>
      <c r="G31" s="106">
        <f>G11*100/'Tab. 3.2'!G11</f>
        <v>4.2493483901490103</v>
      </c>
      <c r="H31" s="106">
        <f>H11*100/'Tab. 3.2'!H11</f>
        <v>4.3760787332857136</v>
      </c>
      <c r="I31" s="106">
        <f>I11*100/'Tab. 3.2'!I11</f>
        <v>4.3716203690406878</v>
      </c>
      <c r="J31" s="106">
        <f>J11*100/'Tab. 3.2'!J11</f>
        <v>4.3011463035685882</v>
      </c>
      <c r="K31" s="106">
        <f>K11*100/'Tab. 3.2'!K11</f>
        <v>4.4489918608953012</v>
      </c>
      <c r="L31" s="106">
        <f>L11*100/'Tab. 3.2'!L11</f>
        <v>4.4148070289517811</v>
      </c>
      <c r="M31" s="38">
        <f t="shared" ref="M31:M48" si="9">L31-G31</f>
        <v>0.16545863880277079</v>
      </c>
      <c r="N31" s="38" t="s">
        <v>140</v>
      </c>
      <c r="O31" s="38">
        <f t="shared" ref="O31:O48" si="10">L31-B31</f>
        <v>0.24704157038292429</v>
      </c>
      <c r="P31" s="38" t="s">
        <v>140</v>
      </c>
      <c r="Q31" s="94"/>
      <c r="R31" s="94"/>
    </row>
    <row r="32" spans="1:18" s="98" customFormat="1" ht="14.5" customHeight="1">
      <c r="A32" s="197" t="s">
        <v>3</v>
      </c>
      <c r="B32" s="104">
        <f>B12*100/'Tab. 3.2'!B12</f>
        <v>7.0393374741200825</v>
      </c>
      <c r="C32" s="104">
        <f>C12*100/'Tab. 3.2'!C12</f>
        <v>7.3188740193816333</v>
      </c>
      <c r="D32" s="104">
        <f>D12*100/'Tab. 3.2'!D12</f>
        <v>7.6611086074808474</v>
      </c>
      <c r="E32" s="104">
        <f>E12*100/'Tab. 3.2'!E12</f>
        <v>7.7664931296406934</v>
      </c>
      <c r="F32" s="104">
        <f>F12*100/'Tab. 3.2'!F12</f>
        <v>7.6500525082801518</v>
      </c>
      <c r="G32" s="104">
        <f>G12*100/'Tab. 3.2'!G12</f>
        <v>7.2983262696645355</v>
      </c>
      <c r="H32" s="104">
        <f>H12*100/'Tab. 3.2'!H12</f>
        <v>7.4681485497424775</v>
      </c>
      <c r="I32" s="104">
        <f>I12*100/'Tab. 3.2'!I12</f>
        <v>7.405281285878301</v>
      </c>
      <c r="J32" s="104">
        <f>J12*100/'Tab. 3.2'!J12</f>
        <v>7.1704257628754071</v>
      </c>
      <c r="K32" s="104">
        <f>K12*100/'Tab. 3.2'!K12</f>
        <v>7.4608078727543194</v>
      </c>
      <c r="L32" s="104">
        <f>L12*100/'Tab. 3.2'!L12</f>
        <v>7.484129635816906</v>
      </c>
      <c r="M32" s="37">
        <f t="shared" si="9"/>
        <v>0.18580336615237059</v>
      </c>
      <c r="N32" s="37" t="s">
        <v>140</v>
      </c>
      <c r="O32" s="37">
        <f t="shared" si="10"/>
        <v>0.44479216169682356</v>
      </c>
      <c r="P32" s="37" t="s">
        <v>140</v>
      </c>
      <c r="Q32" s="94"/>
      <c r="R32" s="94"/>
    </row>
    <row r="33" spans="1:18" s="98" customFormat="1" ht="14.5" customHeight="1">
      <c r="A33" s="198" t="s">
        <v>4</v>
      </c>
      <c r="B33" s="105">
        <f>B13*100/'Tab. 3.2'!B13</f>
        <v>3.765472312703583</v>
      </c>
      <c r="C33" s="105">
        <f>C13*100/'Tab. 3.2'!C13</f>
        <v>3.3104309806371019</v>
      </c>
      <c r="D33" s="105">
        <f>D13*100/'Tab. 3.2'!D13</f>
        <v>3.2219570405727924</v>
      </c>
      <c r="E33" s="105">
        <f>E13*100/'Tab. 3.2'!E13</f>
        <v>3.3173286774334354</v>
      </c>
      <c r="F33" s="105">
        <f>F13*100/'Tab. 3.2'!F13</f>
        <v>3.000406834825061</v>
      </c>
      <c r="G33" s="105">
        <f>G13*100/'Tab. 3.2'!G13</f>
        <v>2.666908563134978</v>
      </c>
      <c r="H33" s="105">
        <f>H13*100/'Tab. 3.2'!H13</f>
        <v>2.6315789473684212</v>
      </c>
      <c r="I33" s="105">
        <f>I13*100/'Tab. 3.2'!I13</f>
        <v>2.6726414339441464</v>
      </c>
      <c r="J33" s="105">
        <f>J13*100/'Tab. 3.2'!J13</f>
        <v>2.3214430154493244</v>
      </c>
      <c r="K33" s="105">
        <f>K13*100/'Tab. 3.2'!K13</f>
        <v>2.4039209584565118</v>
      </c>
      <c r="L33" s="105">
        <f>L13*100/'Tab. 3.2'!L13</f>
        <v>2.4470063220528075</v>
      </c>
      <c r="M33" s="38">
        <f t="shared" si="9"/>
        <v>-0.21990224108217049</v>
      </c>
      <c r="N33" s="38" t="s">
        <v>140</v>
      </c>
      <c r="O33" s="38">
        <f t="shared" si="10"/>
        <v>-1.3184659906507754</v>
      </c>
      <c r="P33" s="38" t="s">
        <v>140</v>
      </c>
      <c r="Q33" s="94"/>
      <c r="R33" s="94"/>
    </row>
    <row r="34" spans="1:18" s="98" customFormat="1" ht="14.5" customHeight="1">
      <c r="A34" s="197" t="s">
        <v>5</v>
      </c>
      <c r="B34" s="104">
        <f>B14*100/'Tab. 3.2'!B14</f>
        <v>4.9094539695655168</v>
      </c>
      <c r="C34" s="104">
        <f>C14*100/'Tab. 3.2'!C14</f>
        <v>4.7197349863885334</v>
      </c>
      <c r="D34" s="104">
        <f>D14*100/'Tab. 3.2'!D14</f>
        <v>4.6921650586127788</v>
      </c>
      <c r="E34" s="104">
        <f>E14*100/'Tab. 3.2'!E14</f>
        <v>4.6752172114191142</v>
      </c>
      <c r="F34" s="104">
        <f>F14*100/'Tab. 3.2'!F14</f>
        <v>4.6042275691477403</v>
      </c>
      <c r="G34" s="104">
        <f>G14*100/'Tab. 3.2'!G14</f>
        <v>4.6130492950499127</v>
      </c>
      <c r="H34" s="104">
        <f>H14*100/'Tab. 3.2'!H14</f>
        <v>4.6632124352331603</v>
      </c>
      <c r="I34" s="104">
        <f>I14*100/'Tab. 3.2'!I14</f>
        <v>4.8943296537409191</v>
      </c>
      <c r="J34" s="104">
        <f>J14*100/'Tab. 3.2'!J14</f>
        <v>4.3421402606614059</v>
      </c>
      <c r="K34" s="104">
        <f>K14*100/'Tab. 3.2'!K14</f>
        <v>4.5383806519453209</v>
      </c>
      <c r="L34" s="104">
        <f>L14*100/'Tab. 3.2'!L14</f>
        <v>4.647097824121512</v>
      </c>
      <c r="M34" s="37">
        <f t="shared" si="9"/>
        <v>3.4048529071599276E-2</v>
      </c>
      <c r="N34" s="37" t="s">
        <v>140</v>
      </c>
      <c r="O34" s="37">
        <f t="shared" si="10"/>
        <v>-0.26235614544400487</v>
      </c>
      <c r="P34" s="37" t="s">
        <v>140</v>
      </c>
      <c r="Q34" s="94"/>
      <c r="R34" s="94"/>
    </row>
    <row r="35" spans="1:18" s="98" customFormat="1" ht="14.5" customHeight="1">
      <c r="A35" s="198" t="s">
        <v>6</v>
      </c>
      <c r="B35" s="105">
        <f>B15*100/'Tab. 3.2'!B15</f>
        <v>5.6104558495377752</v>
      </c>
      <c r="C35" s="105">
        <f>C15*100/'Tab. 3.2'!C15</f>
        <v>6.5583818571866379</v>
      </c>
      <c r="D35" s="105">
        <f>D15*100/'Tab. 3.2'!D15</f>
        <v>5.7698056801195818</v>
      </c>
      <c r="E35" s="105">
        <f>E15*100/'Tab. 3.2'!E15</f>
        <v>5.2455357142857144</v>
      </c>
      <c r="F35" s="105">
        <f>F15*100/'Tab. 3.2'!F15</f>
        <v>5.4054054054054053</v>
      </c>
      <c r="G35" s="105">
        <f>G15*100/'Tab. 3.2'!G15</f>
        <v>5.1369863013698627</v>
      </c>
      <c r="H35" s="105">
        <f>H15*100/'Tab. 3.2'!H15</f>
        <v>5.1732552464616886</v>
      </c>
      <c r="I35" s="105">
        <f>I15*100/'Tab. 3.2'!I15</f>
        <v>4.9699491447064261</v>
      </c>
      <c r="J35" s="105">
        <f>J15*100/'Tab. 3.2'!J15</f>
        <v>5.2812071330589845</v>
      </c>
      <c r="K35" s="105">
        <f>K15*100/'Tab. 3.2'!K15</f>
        <v>5.0366097182161083</v>
      </c>
      <c r="L35" s="105">
        <f>L15*100/'Tab. 3.2'!L15</f>
        <v>5.1411715128529289</v>
      </c>
      <c r="M35" s="38">
        <f t="shared" si="9"/>
        <v>4.1852114830662757E-3</v>
      </c>
      <c r="N35" s="38" t="s">
        <v>140</v>
      </c>
      <c r="O35" s="38">
        <f t="shared" si="10"/>
        <v>-0.46928433668484626</v>
      </c>
      <c r="P35" s="38" t="s">
        <v>140</v>
      </c>
      <c r="Q35" s="94"/>
      <c r="R35" s="94"/>
    </row>
    <row r="36" spans="1:18" s="98" customFormat="1" ht="14.5" customHeight="1">
      <c r="A36" s="197" t="s">
        <v>7</v>
      </c>
      <c r="B36" s="104">
        <f>B16*100/'Tab. 3.2'!B16</f>
        <v>7.4992092474911578</v>
      </c>
      <c r="C36" s="104">
        <f>C16*100/'Tab. 3.2'!C16</f>
        <v>7.3579660624312275</v>
      </c>
      <c r="D36" s="104">
        <f>D16*100/'Tab. 3.2'!D16</f>
        <v>7.6096391518207742</v>
      </c>
      <c r="E36" s="104">
        <f>E16*100/'Tab. 3.2'!E16</f>
        <v>7.4692816008067728</v>
      </c>
      <c r="F36" s="104">
        <f>F16*100/'Tab. 3.2'!F16</f>
        <v>7.4712497131346103</v>
      </c>
      <c r="G36" s="104">
        <f>G16*100/'Tab. 3.2'!G16</f>
        <v>7.6232448018003236</v>
      </c>
      <c r="H36" s="104">
        <f>H16*100/'Tab. 3.2'!H16</f>
        <v>7.8114231085617734</v>
      </c>
      <c r="I36" s="104">
        <f>I16*100/'Tab. 3.2'!I16</f>
        <v>7.8344712454251653</v>
      </c>
      <c r="J36" s="104">
        <f>J16*100/'Tab. 3.2'!J16</f>
        <v>7.9033704201817665</v>
      </c>
      <c r="K36" s="104">
        <f>K16*100/'Tab. 3.2'!K16</f>
        <v>8.0172504874511343</v>
      </c>
      <c r="L36" s="104">
        <f>L16*100/'Tab. 3.2'!L16</f>
        <v>7.9423463896298374</v>
      </c>
      <c r="M36" s="37">
        <f t="shared" si="9"/>
        <v>0.31910158782951381</v>
      </c>
      <c r="N36" s="37" t="s">
        <v>140</v>
      </c>
      <c r="O36" s="37">
        <f t="shared" si="10"/>
        <v>0.44313714213867961</v>
      </c>
      <c r="P36" s="37" t="s">
        <v>140</v>
      </c>
      <c r="Q36" s="94"/>
      <c r="R36" s="94"/>
    </row>
    <row r="37" spans="1:18" s="98" customFormat="1" ht="14.5" customHeight="1">
      <c r="A37" s="198" t="s">
        <v>8</v>
      </c>
      <c r="B37" s="105">
        <f>B17*100/'Tab. 3.2'!B17</f>
        <v>1.678556441460344</v>
      </c>
      <c r="C37" s="105">
        <f>C17*100/'Tab. 3.2'!C17</f>
        <v>1.5374887683450364</v>
      </c>
      <c r="D37" s="105">
        <f>D17*100/'Tab. 3.2'!D17</f>
        <v>1.6002318243286753</v>
      </c>
      <c r="E37" s="105">
        <f>E17*100/'Tab. 3.2'!E17</f>
        <v>1.5179915803705866</v>
      </c>
      <c r="F37" s="105">
        <f>F17*100/'Tab. 3.2'!F17</f>
        <v>1.6585139946163421</v>
      </c>
      <c r="G37" s="105">
        <f>G17*100/'Tab. 3.2'!G17</f>
        <v>1.7809130839877545</v>
      </c>
      <c r="H37" s="105">
        <f>H17*100/'Tab. 3.2'!H17</f>
        <v>1.9722921914357683</v>
      </c>
      <c r="I37" s="105">
        <f>I17*100/'Tab. 3.2'!I17</f>
        <v>1.9024085980232224</v>
      </c>
      <c r="J37" s="105">
        <f>J17*100/'Tab. 3.2'!J17</f>
        <v>1.9495177508721526</v>
      </c>
      <c r="K37" s="105">
        <f>K17*100/'Tab. 3.2'!K17</f>
        <v>2.3823600254001622</v>
      </c>
      <c r="L37" s="105">
        <f>L17*100/'Tab. 3.2'!L17</f>
        <v>2.4458539275789652</v>
      </c>
      <c r="M37" s="38">
        <f t="shared" si="9"/>
        <v>0.66494084359121075</v>
      </c>
      <c r="N37" s="38" t="s">
        <v>140</v>
      </c>
      <c r="O37" s="38">
        <f t="shared" si="10"/>
        <v>0.76729748611862125</v>
      </c>
      <c r="P37" s="38" t="s">
        <v>140</v>
      </c>
      <c r="Q37" s="94"/>
      <c r="R37" s="94"/>
    </row>
    <row r="38" spans="1:18" s="98" customFormat="1" ht="14.5" customHeight="1">
      <c r="A38" s="197" t="s">
        <v>9</v>
      </c>
      <c r="B38" s="104">
        <f>B18*100/'Tab. 3.2'!B18</f>
        <v>0.27497223837977897</v>
      </c>
      <c r="C38" s="104">
        <f>C18*100/'Tab. 3.2'!C18</f>
        <v>0.38371022204031513</v>
      </c>
      <c r="D38" s="104">
        <f>D18*100/'Tab. 3.2'!D18</f>
        <v>0.22180273714016047</v>
      </c>
      <c r="E38" s="104">
        <f>E18*100/'Tab. 3.2'!E18</f>
        <v>0.27101559528337771</v>
      </c>
      <c r="F38" s="104">
        <f>F18*100/'Tab. 3.2'!F18</f>
        <v>0.28635062042634424</v>
      </c>
      <c r="G38" s="104">
        <f>G18*100/'Tab. 3.2'!G18</f>
        <v>0.27084214980956411</v>
      </c>
      <c r="H38" s="104">
        <f>H18*100/'Tab. 3.2'!H18</f>
        <v>0.26216020004839879</v>
      </c>
      <c r="I38" s="104">
        <f>I18*100/'Tab. 3.2'!I18</f>
        <v>0.26378163468155058</v>
      </c>
      <c r="J38" s="104">
        <f>J18*100/'Tab. 3.2'!J18</f>
        <v>0.27128698545901758</v>
      </c>
      <c r="K38" s="104">
        <f>K18*100/'Tab. 3.2'!K18</f>
        <v>0.2427942145607159</v>
      </c>
      <c r="L38" s="104">
        <f>L18*100/'Tab. 3.2'!L18</f>
        <v>0.30565632137578935</v>
      </c>
      <c r="M38" s="37">
        <f t="shared" si="9"/>
        <v>3.4814171566225238E-2</v>
      </c>
      <c r="N38" s="37" t="s">
        <v>140</v>
      </c>
      <c r="O38" s="37">
        <f t="shared" si="10"/>
        <v>3.0684082996010387E-2</v>
      </c>
      <c r="P38" s="37" t="s">
        <v>140</v>
      </c>
      <c r="Q38" s="94"/>
      <c r="R38" s="94"/>
    </row>
    <row r="39" spans="1:18" s="98" customFormat="1" ht="14.5" customHeight="1">
      <c r="A39" s="198" t="s">
        <v>10</v>
      </c>
      <c r="B39" s="105">
        <f>B19*100/'Tab. 3.2'!B19</f>
        <v>0.98755678451510964</v>
      </c>
      <c r="C39" s="105">
        <f>C19*100/'Tab. 3.2'!C19</f>
        <v>0.96967598103937147</v>
      </c>
      <c r="D39" s="105">
        <f>D19*100/'Tab. 3.2'!D19</f>
        <v>1.0778917521474438</v>
      </c>
      <c r="E39" s="105">
        <f>E19*100/'Tab. 3.2'!E19</f>
        <v>1.0850830460670635</v>
      </c>
      <c r="F39" s="105">
        <f>F19*100/'Tab. 3.2'!F19</f>
        <v>1.0241350830503808</v>
      </c>
      <c r="G39" s="105">
        <f>G19*100/'Tab. 3.2'!G19</f>
        <v>1.1875343218012082</v>
      </c>
      <c r="H39" s="105">
        <f>H19*100/'Tab. 3.2'!H19</f>
        <v>1.3358320119167748</v>
      </c>
      <c r="I39" s="105">
        <f>I19*100/'Tab. 3.2'!I19</f>
        <v>1.3413465725982057</v>
      </c>
      <c r="J39" s="105">
        <f>J19*100/'Tab. 3.2'!J19</f>
        <v>1.3782964256179362</v>
      </c>
      <c r="K39" s="105">
        <f>K19*100/'Tab. 3.2'!K19</f>
        <v>1.3855621476213289</v>
      </c>
      <c r="L39" s="105">
        <f>L19*100/'Tab. 3.2'!L19</f>
        <v>1.3892156401449207</v>
      </c>
      <c r="M39" s="38">
        <f t="shared" si="9"/>
        <v>0.2016813183437125</v>
      </c>
      <c r="N39" s="38" t="s">
        <v>140</v>
      </c>
      <c r="O39" s="38">
        <f t="shared" si="10"/>
        <v>0.40165885562981107</v>
      </c>
      <c r="P39" s="38" t="s">
        <v>140</v>
      </c>
      <c r="Q39" s="94"/>
      <c r="R39" s="94"/>
    </row>
    <row r="40" spans="1:18" s="98" customFormat="1" ht="14.5" customHeight="1">
      <c r="A40" s="197" t="s">
        <v>11</v>
      </c>
      <c r="B40" s="104">
        <f>B20*100/'Tab. 3.2'!B20</f>
        <v>4.2045480054773607</v>
      </c>
      <c r="C40" s="104">
        <f>C20*100/'Tab. 3.2'!C20</f>
        <v>4.3658870934241678</v>
      </c>
      <c r="D40" s="104">
        <f>D20*100/'Tab. 3.2'!D20</f>
        <v>4.4800217873399992</v>
      </c>
      <c r="E40" s="104">
        <f>E20*100/'Tab. 3.2'!E20</f>
        <v>4.6832652766234233</v>
      </c>
      <c r="F40" s="104">
        <f>F20*100/'Tab. 3.2'!F20</f>
        <v>4.6225327273960524</v>
      </c>
      <c r="G40" s="104">
        <f>G20*100/'Tab. 3.2'!G20</f>
        <v>4.7488787811317152</v>
      </c>
      <c r="H40" s="104">
        <f>H20*100/'Tab. 3.2'!H20</f>
        <v>4.8824161394293899</v>
      </c>
      <c r="I40" s="104">
        <f>I20*100/'Tab. 3.2'!I20</f>
        <v>4.924211049449184</v>
      </c>
      <c r="J40" s="104">
        <f>J20*100/'Tab. 3.2'!J20</f>
        <v>4.9083661279435553</v>
      </c>
      <c r="K40" s="104">
        <f>K20*100/'Tab. 3.2'!K20</f>
        <v>5.039964740497207</v>
      </c>
      <c r="L40" s="104">
        <f>L20*100/'Tab. 3.2'!L20</f>
        <v>4.8816467330867166</v>
      </c>
      <c r="M40" s="37">
        <f t="shared" si="9"/>
        <v>0.13276795195500135</v>
      </c>
      <c r="N40" s="37" t="s">
        <v>140</v>
      </c>
      <c r="O40" s="37">
        <f t="shared" si="10"/>
        <v>0.67709872760935585</v>
      </c>
      <c r="P40" s="37" t="s">
        <v>140</v>
      </c>
      <c r="Q40" s="94"/>
      <c r="R40" s="94"/>
    </row>
    <row r="41" spans="1:18" s="98" customFormat="1" ht="14.5" customHeight="1">
      <c r="A41" s="198" t="s">
        <v>12</v>
      </c>
      <c r="B41" s="105">
        <f>B21*100/'Tab. 3.2'!B21</f>
        <v>4.8847695390781567</v>
      </c>
      <c r="C41" s="105">
        <f>C21*100/'Tab. 3.2'!C21</f>
        <v>4.4157777226494668</v>
      </c>
      <c r="D41" s="105">
        <f>D21*100/'Tab. 3.2'!D21</f>
        <v>4.9730524252817245</v>
      </c>
      <c r="E41" s="105">
        <f>E21*100/'Tab. 3.2'!E21</f>
        <v>4.8329779673063253</v>
      </c>
      <c r="F41" s="105">
        <f>F21*100/'Tab. 3.2'!F21</f>
        <v>4.834254143646409</v>
      </c>
      <c r="G41" s="105">
        <f>G21*100/'Tab. 3.2'!G21</f>
        <v>4.9083631767432063</v>
      </c>
      <c r="H41" s="105">
        <f>H21*100/'Tab. 3.2'!H21</f>
        <v>5.2189562087582484</v>
      </c>
      <c r="I41" s="105">
        <f>I21*100/'Tab. 3.2'!I21</f>
        <v>5.1787016776075854</v>
      </c>
      <c r="J41" s="105">
        <f>J21*100/'Tab. 3.2'!J21</f>
        <v>5.4401081263726985</v>
      </c>
      <c r="K41" s="105">
        <f>K21*100/'Tab. 3.2'!K21</f>
        <v>6.1948349133703822</v>
      </c>
      <c r="L41" s="105">
        <f>L21*100/'Tab. 3.2'!L21</f>
        <v>6.1227760859112035</v>
      </c>
      <c r="M41" s="38">
        <f t="shared" si="9"/>
        <v>1.2144129091679972</v>
      </c>
      <c r="N41" s="38" t="s">
        <v>140</v>
      </c>
      <c r="O41" s="38">
        <f t="shared" si="10"/>
        <v>1.2380065468330468</v>
      </c>
      <c r="P41" s="38" t="s">
        <v>140</v>
      </c>
      <c r="Q41" s="94"/>
      <c r="R41" s="94"/>
    </row>
    <row r="42" spans="1:18" s="98" customFormat="1" ht="14.5" customHeight="1">
      <c r="A42" s="195" t="s">
        <v>41</v>
      </c>
      <c r="B42" s="104">
        <f>B22*100/'Tab. 3.2'!B22</f>
        <v>8.0700624637774485</v>
      </c>
      <c r="C42" s="104">
        <f>C22*100/'Tab. 3.2'!C22</f>
        <v>7.9466139644259872</v>
      </c>
      <c r="D42" s="104">
        <f>D22*100/'Tab. 3.2'!D22</f>
        <v>7.8635971153027597</v>
      </c>
      <c r="E42" s="104">
        <f>E22*100/'Tab. 3.2'!E22</f>
        <v>7.7467813650030761</v>
      </c>
      <c r="F42" s="104">
        <f>F22*100/'Tab. 3.2'!F22</f>
        <v>7.6278215861710486</v>
      </c>
      <c r="G42" s="104">
        <f>G22*100/'Tab. 3.2'!G22</f>
        <v>7.7517736938246191</v>
      </c>
      <c r="H42" s="104">
        <f>H22*100/'Tab. 3.2'!H22</f>
        <v>7.7227210936452932</v>
      </c>
      <c r="I42" s="104">
        <f>I22*100/'Tab. 3.2'!I22</f>
        <v>7.7401742711129087</v>
      </c>
      <c r="J42" s="104">
        <f>J22*100/'Tab. 3.2'!J22</f>
        <v>7.5660148632266901</v>
      </c>
      <c r="K42" s="104">
        <f>K22*100/'Tab. 3.2'!K22</f>
        <v>7.4800098779729716</v>
      </c>
      <c r="L42" s="104">
        <f>L22*100/'Tab. 3.2'!L22</f>
        <v>7.4387776918902029</v>
      </c>
      <c r="M42" s="37">
        <f t="shared" si="9"/>
        <v>-0.31299600193441623</v>
      </c>
      <c r="N42" s="37" t="s">
        <v>140</v>
      </c>
      <c r="O42" s="37">
        <f t="shared" si="10"/>
        <v>-0.63128477188724563</v>
      </c>
      <c r="P42" s="37" t="s">
        <v>140</v>
      </c>
      <c r="Q42" s="94"/>
      <c r="R42" s="94"/>
    </row>
    <row r="43" spans="1:18" s="98" customFormat="1" ht="14.5" customHeight="1">
      <c r="A43" s="198" t="s">
        <v>13</v>
      </c>
      <c r="B43" s="105">
        <f>B23*100/'Tab. 3.2'!B23</f>
        <v>4.2916504350084406</v>
      </c>
      <c r="C43" s="105">
        <f>C23*100/'Tab. 3.2'!C23</f>
        <v>4.1855488418932527</v>
      </c>
      <c r="D43" s="105">
        <f>D23*100/'Tab. 3.2'!D23</f>
        <v>3.9540343506734215</v>
      </c>
      <c r="E43" s="105">
        <f>E23*100/'Tab. 3.2'!E23</f>
        <v>3.8362271234162364</v>
      </c>
      <c r="F43" s="105">
        <f>F23*100/'Tab. 3.2'!F23</f>
        <v>3.6624379481522338</v>
      </c>
      <c r="G43" s="105">
        <f>G23*100/'Tab. 3.2'!G23</f>
        <v>3.6243580337490831</v>
      </c>
      <c r="H43" s="105">
        <f>H23*100/'Tab. 3.2'!H23</f>
        <v>3.6732108929702343</v>
      </c>
      <c r="I43" s="105">
        <f>I23*100/'Tab. 3.2'!I23</f>
        <v>3.6575016972165648</v>
      </c>
      <c r="J43" s="105">
        <f>J23*100/'Tab. 3.2'!J23</f>
        <v>3.6794374975030961</v>
      </c>
      <c r="K43" s="105">
        <f>K23*100/'Tab. 3.2'!K23</f>
        <v>3.6903176716758606</v>
      </c>
      <c r="L43" s="105">
        <f>L23*100/'Tab. 3.2'!L23</f>
        <v>3.7771239426259653</v>
      </c>
      <c r="M43" s="38">
        <f t="shared" si="9"/>
        <v>0.15276590887688224</v>
      </c>
      <c r="N43" s="38" t="s">
        <v>140</v>
      </c>
      <c r="O43" s="38">
        <f t="shared" si="10"/>
        <v>-0.51452649238247528</v>
      </c>
      <c r="P43" s="38" t="s">
        <v>140</v>
      </c>
      <c r="Q43" s="94"/>
      <c r="R43" s="94"/>
    </row>
    <row r="44" spans="1:18" s="98" customFormat="1" ht="14.5" customHeight="1">
      <c r="A44" s="197" t="s">
        <v>14</v>
      </c>
      <c r="B44" s="104">
        <f>B24*100/'Tab. 3.2'!B24</f>
        <v>8.0918173561225331</v>
      </c>
      <c r="C44" s="104">
        <f>C24*100/'Tab. 3.2'!C24</f>
        <v>7.4556952143024438</v>
      </c>
      <c r="D44" s="104">
        <f>D24*100/'Tab. 3.2'!D24</f>
        <v>8.2610364683301345</v>
      </c>
      <c r="E44" s="104">
        <f>E24*100/'Tab. 3.2'!E24</f>
        <v>7.6601977297693153</v>
      </c>
      <c r="F44" s="104">
        <f>F24*100/'Tab. 3.2'!F24</f>
        <v>6.9993700566948975</v>
      </c>
      <c r="G44" s="104">
        <f>G24*100/'Tab. 3.2'!G24</f>
        <v>8.176781506718461</v>
      </c>
      <c r="H44" s="104">
        <f>H24*100/'Tab. 3.2'!H24</f>
        <v>7.714825882783436</v>
      </c>
      <c r="I44" s="104">
        <f>I24*100/'Tab. 3.2'!I24</f>
        <v>7.2023949283869451</v>
      </c>
      <c r="J44" s="104">
        <f>J24*100/'Tab. 3.2'!J24</f>
        <v>6.7083474146671174</v>
      </c>
      <c r="K44" s="104">
        <f>K24*100/'Tab. 3.2'!K24</f>
        <v>6.723702972469014</v>
      </c>
      <c r="L44" s="104">
        <f>L24*100/'Tab. 3.2'!L24</f>
        <v>6.563340186620275</v>
      </c>
      <c r="M44" s="37">
        <f t="shared" si="9"/>
        <v>-1.6134413200981861</v>
      </c>
      <c r="N44" s="37" t="s">
        <v>140</v>
      </c>
      <c r="O44" s="37">
        <f t="shared" si="10"/>
        <v>-1.5284771695022581</v>
      </c>
      <c r="P44" s="37" t="s">
        <v>140</v>
      </c>
      <c r="Q44" s="94"/>
      <c r="R44" s="94"/>
    </row>
    <row r="45" spans="1:18" s="98" customFormat="1" ht="14.5" customHeight="1">
      <c r="A45" s="198" t="s">
        <v>15</v>
      </c>
      <c r="B45" s="105">
        <f>B25*100/'Tab. 3.2'!B25</f>
        <v>8.810172570390554</v>
      </c>
      <c r="C45" s="105">
        <f>C25*100/'Tab. 3.2'!C25</f>
        <v>9.6661247967987993</v>
      </c>
      <c r="D45" s="105">
        <f>D25*100/'Tab. 3.2'!D25</f>
        <v>9.5965103598691393</v>
      </c>
      <c r="E45" s="105">
        <f>E25*100/'Tab. 3.2'!E25</f>
        <v>9.5842956120092371</v>
      </c>
      <c r="F45" s="105">
        <f>F25*100/'Tab. 3.2'!F25</f>
        <v>9.5840266222961734</v>
      </c>
      <c r="G45" s="105">
        <f>G25*100/'Tab. 3.2'!G25</f>
        <v>9.7697573117610457</v>
      </c>
      <c r="H45" s="105">
        <f>H25*100/'Tab. 3.2'!H25</f>
        <v>9.8360655737704921</v>
      </c>
      <c r="I45" s="105">
        <f>I25*100/'Tab. 3.2'!I25</f>
        <v>10.138730520714557</v>
      </c>
      <c r="J45" s="105">
        <f>J25*100/'Tab. 3.2'!J25</f>
        <v>9.9770957398076039</v>
      </c>
      <c r="K45" s="105">
        <f>K25*100/'Tab. 3.2'!K25</f>
        <v>10.173697270471465</v>
      </c>
      <c r="L45" s="105">
        <f>L25*100/'Tab. 3.2'!L25</f>
        <v>10.177831491712707</v>
      </c>
      <c r="M45" s="38">
        <f t="shared" si="9"/>
        <v>0.40807417995166162</v>
      </c>
      <c r="N45" s="38" t="s">
        <v>140</v>
      </c>
      <c r="O45" s="38">
        <f t="shared" si="10"/>
        <v>1.3676589213221533</v>
      </c>
      <c r="P45" s="38" t="s">
        <v>140</v>
      </c>
      <c r="Q45" s="94"/>
      <c r="R45" s="94"/>
    </row>
    <row r="46" spans="1:18" s="98" customFormat="1" ht="14.5" customHeight="1">
      <c r="A46" s="197" t="s">
        <v>16</v>
      </c>
      <c r="B46" s="104">
        <f>B26*100/'Tab. 3.2'!B26</f>
        <v>8.0302648171500639</v>
      </c>
      <c r="C46" s="104">
        <f>C26*100/'Tab. 3.2'!C26</f>
        <v>8.158519451576959</v>
      </c>
      <c r="D46" s="104">
        <f>D26*100/'Tab. 3.2'!D26</f>
        <v>7.982241132127827</v>
      </c>
      <c r="E46" s="104">
        <f>E26*100/'Tab. 3.2'!E26</f>
        <v>8.0664916885389335</v>
      </c>
      <c r="F46" s="104">
        <f>F26*100/'Tab. 3.2'!F26</f>
        <v>7.9539378984166156</v>
      </c>
      <c r="G46" s="104">
        <f>G26*100/'Tab. 3.2'!G26</f>
        <v>7.8561465676480564</v>
      </c>
      <c r="H46" s="104">
        <f>H26*100/'Tab. 3.2'!H26</f>
        <v>7.6367426148206716</v>
      </c>
      <c r="I46" s="104">
        <f>I26*100/'Tab. 3.2'!I26</f>
        <v>7.9240567838672726</v>
      </c>
      <c r="J46" s="104">
        <f>J26*100/'Tab. 3.2'!J26</f>
        <v>7.6387036543078155</v>
      </c>
      <c r="K46" s="104">
        <f>K26*100/'Tab. 3.2'!K26</f>
        <v>7.5220518829541385</v>
      </c>
      <c r="L46" s="104">
        <f>L26*100/'Tab. 3.2'!L26</f>
        <v>7.4991378499545416</v>
      </c>
      <c r="M46" s="37">
        <f t="shared" si="9"/>
        <v>-0.35700871769351483</v>
      </c>
      <c r="N46" s="37" t="s">
        <v>140</v>
      </c>
      <c r="O46" s="37">
        <f t="shared" si="10"/>
        <v>-0.53112696719552233</v>
      </c>
      <c r="P46" s="37" t="s">
        <v>140</v>
      </c>
      <c r="Q46" s="94"/>
      <c r="R46" s="94"/>
    </row>
    <row r="47" spans="1:18" s="98" customFormat="1" ht="14.5" customHeight="1">
      <c r="A47" s="198" t="s">
        <v>17</v>
      </c>
      <c r="B47" s="105">
        <f>B27*100/'Tab. 3.2'!B27</f>
        <v>5.3203298445924521</v>
      </c>
      <c r="C47" s="105">
        <f>C27*100/'Tab. 3.2'!C27</f>
        <v>5.2265625</v>
      </c>
      <c r="D47" s="105">
        <f>D27*100/'Tab. 3.2'!D27</f>
        <v>5.1239166793370838</v>
      </c>
      <c r="E47" s="105">
        <f>E27*100/'Tab. 3.2'!E27</f>
        <v>5.0191627358490569</v>
      </c>
      <c r="F47" s="105">
        <f>F27*100/'Tab. 3.2'!F27</f>
        <v>5.2650637311703363</v>
      </c>
      <c r="G47" s="105">
        <f>G27*100/'Tab. 3.2'!G27</f>
        <v>4.8730750298853804</v>
      </c>
      <c r="H47" s="105">
        <f>H27*100/'Tab. 3.2'!H27</f>
        <v>5.233033524121014</v>
      </c>
      <c r="I47" s="105">
        <f>I27*100/'Tab. 3.2'!I27</f>
        <v>5.2729199788023315</v>
      </c>
      <c r="J47" s="105">
        <f>J27*100/'Tab. 3.2'!J27</f>
        <v>5.5520859355483392</v>
      </c>
      <c r="K47" s="105">
        <f>K27*100/'Tab. 3.2'!K27</f>
        <v>5.3804904500813402</v>
      </c>
      <c r="L47" s="105">
        <f>L27*100/'Tab. 3.2'!L27</f>
        <v>5.3631926500143559</v>
      </c>
      <c r="M47" s="38">
        <f t="shared" si="9"/>
        <v>0.49011762012897542</v>
      </c>
      <c r="N47" s="38" t="s">
        <v>140</v>
      </c>
      <c r="O47" s="38">
        <f t="shared" si="10"/>
        <v>4.2862805421903794E-2</v>
      </c>
      <c r="P47" s="38" t="s">
        <v>140</v>
      </c>
      <c r="Q47" s="94"/>
      <c r="R47" s="94"/>
    </row>
    <row r="48" spans="1:18" s="98" customFormat="1" ht="14.5" customHeight="1">
      <c r="A48" s="197" t="s">
        <v>18</v>
      </c>
      <c r="B48" s="104">
        <f>B28*100/'Tab. 3.2'!B28</f>
        <v>16.85022026431718</v>
      </c>
      <c r="C48" s="104">
        <f>C28*100/'Tab. 3.2'!C28</f>
        <v>16.379573947609824</v>
      </c>
      <c r="D48" s="104">
        <f>D28*100/'Tab. 3.2'!D28</f>
        <v>15.601842579611455</v>
      </c>
      <c r="E48" s="104">
        <f>E28*100/'Tab. 3.2'!E28</f>
        <v>15.635871666022419</v>
      </c>
      <c r="F48" s="104">
        <f>F28*100/'Tab. 3.2'!F28</f>
        <v>15.721649484536082</v>
      </c>
      <c r="G48" s="104">
        <f>G28*100/'Tab. 3.2'!G28</f>
        <v>15.435492867957606</v>
      </c>
      <c r="H48" s="104">
        <f>H28*100/'Tab. 3.2'!H28</f>
        <v>15.792250866877733</v>
      </c>
      <c r="I48" s="104">
        <f>I28*100/'Tab. 3.2'!I28</f>
        <v>15.885473439430275</v>
      </c>
      <c r="J48" s="104">
        <f>J28*100/'Tab. 3.2'!J28</f>
        <v>15.791707938304796</v>
      </c>
      <c r="K48" s="104">
        <f>K28*100/'Tab. 3.2'!K28</f>
        <v>15.625436757512229</v>
      </c>
      <c r="L48" s="104">
        <f>L28*100/'Tab. 3.2'!L28</f>
        <v>15.593430004810665</v>
      </c>
      <c r="M48" s="37">
        <f t="shared" si="9"/>
        <v>0.1579371368530591</v>
      </c>
      <c r="N48" s="37" t="s">
        <v>140</v>
      </c>
      <c r="O48" s="37">
        <f t="shared" si="10"/>
        <v>-1.2567902595065146</v>
      </c>
      <c r="P48" s="37" t="s">
        <v>140</v>
      </c>
      <c r="Q48" s="94"/>
      <c r="R48" s="94"/>
    </row>
    <row r="49" spans="1:18" s="98" customFormat="1" ht="20.149999999999999" customHeight="1">
      <c r="A49" s="231" t="s">
        <v>250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3"/>
      <c r="R49" s="133"/>
    </row>
    <row r="50" spans="1:18" s="92" customFormat="1" ht="14.5" customHeight="1">
      <c r="A50" s="235" t="s">
        <v>251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8" s="92" customFormat="1" ht="14.5" customHeight="1">
      <c r="A51" s="235" t="s">
        <v>142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</sheetData>
  <mergeCells count="20">
    <mergeCell ref="D5:D6"/>
    <mergeCell ref="E5:E6"/>
    <mergeCell ref="L5:L6"/>
    <mergeCell ref="F5:F6"/>
    <mergeCell ref="A49:P49"/>
    <mergeCell ref="B29:P29"/>
    <mergeCell ref="A51:P51"/>
    <mergeCell ref="A50:P50"/>
    <mergeCell ref="O5:P5"/>
    <mergeCell ref="B7:P7"/>
    <mergeCell ref="B9:P9"/>
    <mergeCell ref="M5:N5"/>
    <mergeCell ref="A5:A6"/>
    <mergeCell ref="G5:G6"/>
    <mergeCell ref="H5:H6"/>
    <mergeCell ref="I5:I6"/>
    <mergeCell ref="J5:J6"/>
    <mergeCell ref="K5:K6"/>
    <mergeCell ref="B5:B6"/>
    <mergeCell ref="C5:C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workbookViewId="0">
      <selection activeCell="B3" sqref="B3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3.1796875" style="98" customWidth="1"/>
    <col min="17" max="16384" width="10.81640625" style="2"/>
  </cols>
  <sheetData>
    <row r="1" spans="1:19" s="5" customFormat="1" ht="20.149999999999999" customHeight="1">
      <c r="A1" s="4" t="s">
        <v>0</v>
      </c>
      <c r="C1" s="102"/>
      <c r="D1" s="102"/>
      <c r="E1" s="102"/>
      <c r="F1" s="102"/>
      <c r="L1" s="102"/>
      <c r="M1" s="102"/>
      <c r="N1" s="102"/>
      <c r="O1" s="102"/>
      <c r="P1" s="102"/>
    </row>
    <row r="2" spans="1:19" s="7" customFormat="1" ht="12.5">
      <c r="A2" s="6"/>
      <c r="C2" s="108"/>
      <c r="D2" s="108"/>
      <c r="E2" s="108"/>
      <c r="F2" s="108"/>
      <c r="L2" s="108"/>
      <c r="M2" s="108"/>
      <c r="N2" s="108"/>
      <c r="O2" s="108"/>
      <c r="P2" s="108"/>
    </row>
    <row r="3" spans="1:19" s="7" customFormat="1" ht="13">
      <c r="A3" s="10" t="s">
        <v>266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</row>
    <row r="6" spans="1:19" s="48" customFormat="1" ht="14.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227" t="s">
        <v>1</v>
      </c>
      <c r="N6" s="227" t="s">
        <v>2</v>
      </c>
      <c r="O6" s="227" t="s">
        <v>1</v>
      </c>
      <c r="P6" s="227" t="s">
        <v>2</v>
      </c>
    </row>
    <row r="7" spans="1:19" ht="14.5" customHeight="1">
      <c r="A7" s="9"/>
      <c r="B7" s="237" t="s">
        <v>39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9" ht="14.5" customHeight="1">
      <c r="A8" s="21" t="s">
        <v>30</v>
      </c>
      <c r="B8" s="11">
        <v>38230</v>
      </c>
      <c r="C8" s="11">
        <v>40225</v>
      </c>
      <c r="D8" s="11">
        <v>43717</v>
      </c>
      <c r="E8" s="11">
        <v>45041</v>
      </c>
      <c r="F8" s="11">
        <v>47840</v>
      </c>
      <c r="G8" s="11">
        <v>51596</v>
      </c>
      <c r="H8" s="11">
        <v>54947</v>
      </c>
      <c r="I8" s="11">
        <v>58238</v>
      </c>
      <c r="J8" s="11">
        <v>60013</v>
      </c>
      <c r="K8" s="11">
        <v>63124</v>
      </c>
      <c r="L8" s="11">
        <v>65558</v>
      </c>
      <c r="M8" s="35">
        <f>L8-G8</f>
        <v>13962</v>
      </c>
      <c r="N8" s="37">
        <f>M8*100/G8</f>
        <v>27.06023722769207</v>
      </c>
      <c r="O8" s="35">
        <f>L8-B8</f>
        <v>27328</v>
      </c>
      <c r="P8" s="37">
        <f>O8*100/B8</f>
        <v>71.483128433167664</v>
      </c>
    </row>
    <row r="9" spans="1:19" ht="14.5" customHeight="1"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9" ht="14.5" customHeight="1">
      <c r="A10" s="21" t="s">
        <v>30</v>
      </c>
      <c r="B10" s="11">
        <f>B12+B13+B14+B15+B16+B17+B18+B19+B20+B21+B23+B24+B25+B26+B27+B28</f>
        <v>30695</v>
      </c>
      <c r="C10" s="11">
        <f>C12+C13+C14+C15+C16+C17+C18+C19+C20+C21+C23+C24+C25+C26+C27+C28</f>
        <v>32387</v>
      </c>
      <c r="D10" s="11">
        <f>D12+D13+D14+D15+D16+D17+D18+D19+D20+D21+D23+D24+D25+D26+D27+D28</f>
        <v>35317</v>
      </c>
      <c r="E10" s="11">
        <f>E12+E13+E14+E15+E16+E17+E18+E19+E20+E21+E23+E24+E25+E26+E27+E28</f>
        <v>36302</v>
      </c>
      <c r="F10" s="11">
        <f>F12+F13+F14+F15+F16+F17+F18+F19+F20+F21+F23+F24+F25+F26+F27+F28</f>
        <v>38561</v>
      </c>
      <c r="G10" s="11">
        <f t="shared" ref="G10:L10" si="0">G12+G13+G14+G15+G16+G17+G18+G19+G20+G21+G23+G24+G25+G26+G27+G28</f>
        <v>43890</v>
      </c>
      <c r="H10" s="11">
        <f t="shared" si="0"/>
        <v>46134</v>
      </c>
      <c r="I10" s="11">
        <f t="shared" si="0"/>
        <v>48936</v>
      </c>
      <c r="J10" s="11">
        <f t="shared" si="0"/>
        <v>50550</v>
      </c>
      <c r="K10" s="11">
        <f t="shared" si="0"/>
        <v>53169</v>
      </c>
      <c r="L10" s="11">
        <f t="shared" si="0"/>
        <v>55111</v>
      </c>
      <c r="M10" s="35">
        <f>L10-G10</f>
        <v>11221</v>
      </c>
      <c r="N10" s="37">
        <f t="shared" ref="N10:N28" si="1">M10*100/G10</f>
        <v>25.566188197767143</v>
      </c>
      <c r="O10" s="35">
        <f t="shared" ref="O10:O28" si="2">L10-B10</f>
        <v>24416</v>
      </c>
      <c r="P10" s="37">
        <f t="shared" ref="P10:P28" si="3">O10*100/B10</f>
        <v>79.54389965792474</v>
      </c>
    </row>
    <row r="11" spans="1:19" ht="14.5" customHeight="1">
      <c r="A11" s="18" t="s">
        <v>19</v>
      </c>
      <c r="B11" s="20">
        <f>SUM(B12:B21)</f>
        <v>16305</v>
      </c>
      <c r="C11" s="20">
        <f t="shared" ref="C11:F11" si="4">SUM(C12:C21)</f>
        <v>17310</v>
      </c>
      <c r="D11" s="20">
        <f t="shared" si="4"/>
        <v>19039</v>
      </c>
      <c r="E11" s="20">
        <f t="shared" si="4"/>
        <v>19789</v>
      </c>
      <c r="F11" s="20">
        <f t="shared" si="4"/>
        <v>20851</v>
      </c>
      <c r="G11" s="20">
        <f t="shared" ref="G11:L11" si="5">SUM(G12:G21)</f>
        <v>23598</v>
      </c>
      <c r="H11" s="20">
        <f t="shared" si="5"/>
        <v>25023</v>
      </c>
      <c r="I11" s="20">
        <f t="shared" si="5"/>
        <v>26895</v>
      </c>
      <c r="J11" s="20">
        <f t="shared" si="5"/>
        <v>28014</v>
      </c>
      <c r="K11" s="20">
        <f t="shared" si="5"/>
        <v>29873</v>
      </c>
      <c r="L11" s="20">
        <f t="shared" si="5"/>
        <v>30983</v>
      </c>
      <c r="M11" s="36">
        <f t="shared" ref="M11:M28" si="6">L11-G11</f>
        <v>7385</v>
      </c>
      <c r="N11" s="38">
        <f t="shared" si="1"/>
        <v>31.295025002118823</v>
      </c>
      <c r="O11" s="36">
        <f t="shared" si="2"/>
        <v>14678</v>
      </c>
      <c r="P11" s="38">
        <f t="shared" si="3"/>
        <v>90.02146580803435</v>
      </c>
    </row>
    <row r="12" spans="1:19" ht="14.5" customHeight="1">
      <c r="A12" s="39" t="s">
        <v>3</v>
      </c>
      <c r="B12" s="17">
        <v>1339</v>
      </c>
      <c r="C12" s="17">
        <v>1182</v>
      </c>
      <c r="D12" s="17">
        <v>1264</v>
      </c>
      <c r="E12" s="17">
        <v>1309</v>
      </c>
      <c r="F12" s="17">
        <v>1255</v>
      </c>
      <c r="G12" s="17">
        <v>1434</v>
      </c>
      <c r="H12" s="17">
        <v>1499</v>
      </c>
      <c r="I12" s="17">
        <v>1619</v>
      </c>
      <c r="J12" s="17">
        <v>1843</v>
      </c>
      <c r="K12" s="17">
        <v>1988</v>
      </c>
      <c r="L12" s="17">
        <v>1990</v>
      </c>
      <c r="M12" s="35">
        <f t="shared" si="6"/>
        <v>556</v>
      </c>
      <c r="N12" s="37">
        <f t="shared" si="1"/>
        <v>38.772663877266389</v>
      </c>
      <c r="O12" s="35">
        <f t="shared" si="2"/>
        <v>651</v>
      </c>
      <c r="P12" s="37">
        <f t="shared" si="3"/>
        <v>48.618371919342792</v>
      </c>
    </row>
    <row r="13" spans="1:19" ht="14.5" customHeight="1">
      <c r="A13" s="40" t="s">
        <v>4</v>
      </c>
      <c r="B13" s="19">
        <v>1019</v>
      </c>
      <c r="C13" s="19">
        <v>1162</v>
      </c>
      <c r="D13" s="19">
        <v>1316</v>
      </c>
      <c r="E13" s="19">
        <v>1427</v>
      </c>
      <c r="F13" s="19">
        <v>1619</v>
      </c>
      <c r="G13" s="19">
        <v>1989</v>
      </c>
      <c r="H13" s="19">
        <v>2116</v>
      </c>
      <c r="I13" s="19">
        <v>2161</v>
      </c>
      <c r="J13" s="19">
        <v>2169</v>
      </c>
      <c r="K13" s="19">
        <v>2370</v>
      </c>
      <c r="L13" s="19">
        <v>2338</v>
      </c>
      <c r="M13" s="36">
        <f t="shared" si="6"/>
        <v>349</v>
      </c>
      <c r="N13" s="38">
        <f t="shared" si="1"/>
        <v>17.546505781799901</v>
      </c>
      <c r="O13" s="36">
        <f t="shared" si="2"/>
        <v>1319</v>
      </c>
      <c r="P13" s="38">
        <f t="shared" si="3"/>
        <v>129.4406280667321</v>
      </c>
    </row>
    <row r="14" spans="1:19" ht="14.5" customHeight="1">
      <c r="A14" s="39" t="s">
        <v>5</v>
      </c>
      <c r="B14" s="17">
        <v>2327</v>
      </c>
      <c r="C14" s="17">
        <v>2554</v>
      </c>
      <c r="D14" s="17">
        <v>2731</v>
      </c>
      <c r="E14" s="17">
        <v>2897</v>
      </c>
      <c r="F14" s="17">
        <v>3019</v>
      </c>
      <c r="G14" s="17">
        <v>3179</v>
      </c>
      <c r="H14" s="17">
        <v>3413</v>
      </c>
      <c r="I14" s="17">
        <v>3741</v>
      </c>
      <c r="J14" s="17">
        <v>4037</v>
      </c>
      <c r="K14" s="17">
        <v>3904</v>
      </c>
      <c r="L14" s="17">
        <v>4149</v>
      </c>
      <c r="M14" s="35">
        <f t="shared" si="6"/>
        <v>970</v>
      </c>
      <c r="N14" s="37">
        <f t="shared" si="1"/>
        <v>30.51273985530041</v>
      </c>
      <c r="O14" s="35">
        <f t="shared" si="2"/>
        <v>1822</v>
      </c>
      <c r="P14" s="37">
        <f t="shared" si="3"/>
        <v>78.298238074774389</v>
      </c>
    </row>
    <row r="15" spans="1:19" ht="14.5" customHeight="1">
      <c r="A15" s="40" t="s">
        <v>6</v>
      </c>
      <c r="B15" s="19">
        <v>137</v>
      </c>
      <c r="C15" s="19">
        <v>206</v>
      </c>
      <c r="D15" s="19">
        <v>230</v>
      </c>
      <c r="E15" s="19">
        <v>243</v>
      </c>
      <c r="F15" s="19">
        <v>275</v>
      </c>
      <c r="G15" s="19">
        <v>298</v>
      </c>
      <c r="H15" s="19">
        <v>352</v>
      </c>
      <c r="I15" s="19">
        <v>237</v>
      </c>
      <c r="J15" s="19">
        <v>396</v>
      </c>
      <c r="K15" s="19">
        <v>449</v>
      </c>
      <c r="L15" s="19">
        <v>472</v>
      </c>
      <c r="M15" s="36">
        <f t="shared" si="6"/>
        <v>174</v>
      </c>
      <c r="N15" s="38">
        <f t="shared" si="1"/>
        <v>58.38926174496644</v>
      </c>
      <c r="O15" s="36">
        <f t="shared" si="2"/>
        <v>335</v>
      </c>
      <c r="P15" s="38">
        <f t="shared" si="3"/>
        <v>244.52554744525548</v>
      </c>
    </row>
    <row r="16" spans="1:19" ht="14.5" customHeight="1">
      <c r="A16" s="39" t="s">
        <v>7</v>
      </c>
      <c r="B16" s="17">
        <v>7046</v>
      </c>
      <c r="C16" s="17">
        <v>7175</v>
      </c>
      <c r="D16" s="17">
        <v>8047</v>
      </c>
      <c r="E16" s="17">
        <v>8347</v>
      </c>
      <c r="F16" s="17">
        <v>8760</v>
      </c>
      <c r="G16" s="17">
        <v>10043</v>
      </c>
      <c r="H16" s="17">
        <v>10442</v>
      </c>
      <c r="I16" s="17">
        <v>11138</v>
      </c>
      <c r="J16" s="17">
        <v>10989</v>
      </c>
      <c r="K16" s="17">
        <v>12010</v>
      </c>
      <c r="L16" s="17">
        <v>12311</v>
      </c>
      <c r="M16" s="35">
        <f t="shared" si="6"/>
        <v>2268</v>
      </c>
      <c r="N16" s="37">
        <f t="shared" si="1"/>
        <v>22.582893557701883</v>
      </c>
      <c r="O16" s="35">
        <f t="shared" si="2"/>
        <v>5265</v>
      </c>
      <c r="P16" s="37">
        <f t="shared" si="3"/>
        <v>74.723247232472332</v>
      </c>
    </row>
    <row r="17" spans="1:18" ht="14.5" customHeight="1">
      <c r="A17" s="40" t="s">
        <v>8</v>
      </c>
      <c r="B17" s="19">
        <v>1247</v>
      </c>
      <c r="C17" s="19">
        <v>1324</v>
      </c>
      <c r="D17" s="19">
        <v>1497</v>
      </c>
      <c r="E17" s="19">
        <v>1629</v>
      </c>
      <c r="F17" s="19">
        <v>1703</v>
      </c>
      <c r="G17" s="19">
        <v>1915</v>
      </c>
      <c r="H17" s="19">
        <v>2170</v>
      </c>
      <c r="I17" s="19">
        <v>2347</v>
      </c>
      <c r="J17" s="19">
        <v>2365</v>
      </c>
      <c r="K17" s="19">
        <v>2472</v>
      </c>
      <c r="L17" s="19">
        <v>2713</v>
      </c>
      <c r="M17" s="36">
        <f t="shared" si="6"/>
        <v>798</v>
      </c>
      <c r="N17" s="38">
        <f t="shared" si="1"/>
        <v>41.671018276762403</v>
      </c>
      <c r="O17" s="36">
        <f t="shared" si="2"/>
        <v>1466</v>
      </c>
      <c r="P17" s="38">
        <f t="shared" si="3"/>
        <v>117.56214915797915</v>
      </c>
    </row>
    <row r="18" spans="1:18" ht="14.5" customHeight="1">
      <c r="A18" s="39" t="s">
        <v>9</v>
      </c>
      <c r="B18" s="17">
        <v>707</v>
      </c>
      <c r="C18" s="17">
        <v>791</v>
      </c>
      <c r="D18" s="17">
        <v>1061</v>
      </c>
      <c r="E18" s="17">
        <v>959</v>
      </c>
      <c r="F18" s="17">
        <v>1019</v>
      </c>
      <c r="G18" s="17">
        <v>1110</v>
      </c>
      <c r="H18" s="17">
        <v>1136</v>
      </c>
      <c r="I18" s="17">
        <v>1319</v>
      </c>
      <c r="J18" s="17">
        <v>1208</v>
      </c>
      <c r="K18" s="17">
        <v>1210</v>
      </c>
      <c r="L18" s="17">
        <v>1081</v>
      </c>
      <c r="M18" s="35">
        <f t="shared" si="6"/>
        <v>-29</v>
      </c>
      <c r="N18" s="37">
        <f t="shared" si="1"/>
        <v>-2.6126126126126126</v>
      </c>
      <c r="O18" s="35">
        <f t="shared" si="2"/>
        <v>374</v>
      </c>
      <c r="P18" s="37">
        <f t="shared" si="3"/>
        <v>52.899575671852901</v>
      </c>
    </row>
    <row r="19" spans="1:18" ht="14.5" customHeight="1">
      <c r="A19" s="40" t="s">
        <v>10</v>
      </c>
      <c r="B19" s="19">
        <v>1343</v>
      </c>
      <c r="C19" s="19">
        <v>1441</v>
      </c>
      <c r="D19" s="19">
        <v>1305</v>
      </c>
      <c r="E19" s="19">
        <v>1408</v>
      </c>
      <c r="F19" s="19">
        <v>1429</v>
      </c>
      <c r="G19" s="19">
        <v>1603</v>
      </c>
      <c r="H19" s="19">
        <v>1740</v>
      </c>
      <c r="I19" s="19">
        <v>2031</v>
      </c>
      <c r="J19" s="19">
        <v>2308</v>
      </c>
      <c r="K19" s="19">
        <v>2421</v>
      </c>
      <c r="L19" s="19">
        <v>2552</v>
      </c>
      <c r="M19" s="36">
        <f t="shared" si="6"/>
        <v>949</v>
      </c>
      <c r="N19" s="38">
        <f t="shared" si="1"/>
        <v>59.201497192763568</v>
      </c>
      <c r="O19" s="36">
        <f t="shared" si="2"/>
        <v>1209</v>
      </c>
      <c r="P19" s="38">
        <f t="shared" si="3"/>
        <v>90.022338049143713</v>
      </c>
    </row>
    <row r="20" spans="1:18" ht="14.5" customHeight="1">
      <c r="A20" s="39" t="s">
        <v>11</v>
      </c>
      <c r="B20" s="17">
        <v>1009</v>
      </c>
      <c r="C20" s="17">
        <v>1289</v>
      </c>
      <c r="D20" s="17">
        <v>1409</v>
      </c>
      <c r="E20" s="17">
        <v>1386</v>
      </c>
      <c r="F20" s="17">
        <v>1575</v>
      </c>
      <c r="G20" s="17">
        <v>1803</v>
      </c>
      <c r="H20" s="17">
        <v>1936</v>
      </c>
      <c r="I20" s="17">
        <v>2025</v>
      </c>
      <c r="J20" s="17">
        <v>2404</v>
      </c>
      <c r="K20" s="17">
        <v>2715</v>
      </c>
      <c r="L20" s="17">
        <v>2986</v>
      </c>
      <c r="M20" s="35">
        <f t="shared" si="6"/>
        <v>1183</v>
      </c>
      <c r="N20" s="37">
        <f t="shared" si="1"/>
        <v>65.612867443150307</v>
      </c>
      <c r="O20" s="35">
        <f t="shared" si="2"/>
        <v>1977</v>
      </c>
      <c r="P20" s="37">
        <f t="shared" si="3"/>
        <v>195.93657086223985</v>
      </c>
    </row>
    <row r="21" spans="1:18" ht="14.5" customHeight="1">
      <c r="A21" s="40" t="s">
        <v>12</v>
      </c>
      <c r="B21" s="19">
        <v>131</v>
      </c>
      <c r="C21" s="19">
        <v>186</v>
      </c>
      <c r="D21" s="19">
        <v>179</v>
      </c>
      <c r="E21" s="19">
        <v>184</v>
      </c>
      <c r="F21" s="19">
        <v>197</v>
      </c>
      <c r="G21" s="19">
        <v>224</v>
      </c>
      <c r="H21" s="19">
        <v>219</v>
      </c>
      <c r="I21" s="19">
        <v>277</v>
      </c>
      <c r="J21" s="19">
        <v>295</v>
      </c>
      <c r="K21" s="19">
        <v>334</v>
      </c>
      <c r="L21" s="19">
        <v>391</v>
      </c>
      <c r="M21" s="36">
        <f t="shared" si="6"/>
        <v>167</v>
      </c>
      <c r="N21" s="38">
        <f t="shared" si="1"/>
        <v>74.553571428571431</v>
      </c>
      <c r="O21" s="36">
        <f t="shared" si="2"/>
        <v>260</v>
      </c>
      <c r="P21" s="38">
        <f t="shared" si="3"/>
        <v>198.47328244274809</v>
      </c>
    </row>
    <row r="22" spans="1:18" ht="14.5" customHeight="1">
      <c r="A22" s="16" t="s">
        <v>41</v>
      </c>
      <c r="B22" s="17">
        <f>SUM(B23:B28)</f>
        <v>14390</v>
      </c>
      <c r="C22" s="17">
        <f t="shared" ref="C22:F22" si="7">SUM(C23:C28)</f>
        <v>15077</v>
      </c>
      <c r="D22" s="17">
        <f t="shared" si="7"/>
        <v>16278</v>
      </c>
      <c r="E22" s="17">
        <f t="shared" si="7"/>
        <v>16513</v>
      </c>
      <c r="F22" s="17">
        <f t="shared" si="7"/>
        <v>17710</v>
      </c>
      <c r="G22" s="17">
        <f t="shared" ref="G22:L22" si="8">SUM(G23:G28)</f>
        <v>20292</v>
      </c>
      <c r="H22" s="17">
        <f t="shared" si="8"/>
        <v>21111</v>
      </c>
      <c r="I22" s="17">
        <f t="shared" si="8"/>
        <v>22041</v>
      </c>
      <c r="J22" s="17">
        <f t="shared" si="8"/>
        <v>22536</v>
      </c>
      <c r="K22" s="17">
        <f t="shared" si="8"/>
        <v>23296</v>
      </c>
      <c r="L22" s="17">
        <f t="shared" si="8"/>
        <v>24128</v>
      </c>
      <c r="M22" s="35">
        <f t="shared" si="6"/>
        <v>3836</v>
      </c>
      <c r="N22" s="37">
        <f t="shared" si="1"/>
        <v>18.90400157697615</v>
      </c>
      <c r="O22" s="35">
        <f t="shared" si="2"/>
        <v>9738</v>
      </c>
      <c r="P22" s="37">
        <f t="shared" si="3"/>
        <v>67.671994440583745</v>
      </c>
    </row>
    <row r="23" spans="1:18" ht="14.5" customHeight="1">
      <c r="A23" s="40" t="s">
        <v>13</v>
      </c>
      <c r="B23" s="19">
        <v>4103</v>
      </c>
      <c r="C23" s="19">
        <v>4427</v>
      </c>
      <c r="D23" s="19">
        <v>4644</v>
      </c>
      <c r="E23" s="19">
        <v>4558</v>
      </c>
      <c r="F23" s="19">
        <v>4880</v>
      </c>
      <c r="G23" s="19">
        <v>6036</v>
      </c>
      <c r="H23" s="19">
        <v>6421</v>
      </c>
      <c r="I23" s="19">
        <v>6826</v>
      </c>
      <c r="J23" s="19">
        <v>6985</v>
      </c>
      <c r="K23" s="19">
        <v>7139</v>
      </c>
      <c r="L23" s="19">
        <v>7391</v>
      </c>
      <c r="M23" s="36">
        <f t="shared" si="6"/>
        <v>1355</v>
      </c>
      <c r="N23" s="38">
        <f t="shared" si="1"/>
        <v>22.448641484426773</v>
      </c>
      <c r="O23" s="36">
        <f t="shared" si="2"/>
        <v>3288</v>
      </c>
      <c r="P23" s="38">
        <f t="shared" si="3"/>
        <v>80.136485498415794</v>
      </c>
    </row>
    <row r="24" spans="1:18" ht="14.5" customHeight="1">
      <c r="A24" s="39" t="s">
        <v>14</v>
      </c>
      <c r="B24" s="17">
        <v>967</v>
      </c>
      <c r="C24" s="17">
        <v>1049</v>
      </c>
      <c r="D24" s="17">
        <v>1322</v>
      </c>
      <c r="E24" s="17">
        <v>1293</v>
      </c>
      <c r="F24" s="17">
        <v>1621</v>
      </c>
      <c r="G24" s="17">
        <v>1688</v>
      </c>
      <c r="H24" s="17">
        <v>1869</v>
      </c>
      <c r="I24" s="17">
        <v>1952</v>
      </c>
      <c r="J24" s="17">
        <v>2113</v>
      </c>
      <c r="K24" s="17">
        <v>2204</v>
      </c>
      <c r="L24" s="17">
        <v>2237</v>
      </c>
      <c r="M24" s="35">
        <f t="shared" si="6"/>
        <v>549</v>
      </c>
      <c r="N24" s="37">
        <f t="shared" si="1"/>
        <v>32.523696682464454</v>
      </c>
      <c r="O24" s="35">
        <f t="shared" si="2"/>
        <v>1270</v>
      </c>
      <c r="P24" s="37">
        <f t="shared" si="3"/>
        <v>131.3340227507756</v>
      </c>
    </row>
    <row r="25" spans="1:18" ht="14.5" customHeight="1">
      <c r="A25" s="40" t="s">
        <v>15</v>
      </c>
      <c r="B25" s="19">
        <v>1875</v>
      </c>
      <c r="C25" s="19">
        <v>1932</v>
      </c>
      <c r="D25" s="19">
        <v>2087</v>
      </c>
      <c r="E25" s="19">
        <v>2252</v>
      </c>
      <c r="F25" s="19">
        <v>2431</v>
      </c>
      <c r="G25" s="19">
        <v>2715</v>
      </c>
      <c r="H25" s="19">
        <v>2657</v>
      </c>
      <c r="I25" s="19">
        <v>2747</v>
      </c>
      <c r="J25" s="19">
        <v>2841</v>
      </c>
      <c r="K25" s="19">
        <v>3173</v>
      </c>
      <c r="L25" s="19">
        <v>3280</v>
      </c>
      <c r="M25" s="36">
        <f t="shared" si="6"/>
        <v>565</v>
      </c>
      <c r="N25" s="38">
        <f t="shared" si="1"/>
        <v>20.810313075506446</v>
      </c>
      <c r="O25" s="36">
        <f t="shared" si="2"/>
        <v>1405</v>
      </c>
      <c r="P25" s="38">
        <f t="shared" si="3"/>
        <v>74.933333333333337</v>
      </c>
    </row>
    <row r="26" spans="1:18" ht="14.5" customHeight="1">
      <c r="A26" s="39" t="s">
        <v>16</v>
      </c>
      <c r="B26" s="17">
        <v>3856</v>
      </c>
      <c r="C26" s="17">
        <v>3952</v>
      </c>
      <c r="D26" s="17">
        <v>4342</v>
      </c>
      <c r="E26" s="17">
        <v>4432</v>
      </c>
      <c r="F26" s="17">
        <v>4710</v>
      </c>
      <c r="G26" s="17">
        <v>5208</v>
      </c>
      <c r="H26" s="17">
        <v>5436</v>
      </c>
      <c r="I26" s="17">
        <v>5539</v>
      </c>
      <c r="J26" s="17">
        <v>5600</v>
      </c>
      <c r="K26" s="17">
        <v>5781</v>
      </c>
      <c r="L26" s="17">
        <v>5972</v>
      </c>
      <c r="M26" s="35">
        <f t="shared" si="6"/>
        <v>764</v>
      </c>
      <c r="N26" s="37">
        <f t="shared" si="1"/>
        <v>14.66973886328725</v>
      </c>
      <c r="O26" s="35">
        <f t="shared" si="2"/>
        <v>2116</v>
      </c>
      <c r="P26" s="37">
        <f t="shared" si="3"/>
        <v>54.875518672199171</v>
      </c>
    </row>
    <row r="27" spans="1:18" ht="14.5" customHeight="1">
      <c r="A27" s="40" t="s">
        <v>17</v>
      </c>
      <c r="B27" s="19">
        <v>1831</v>
      </c>
      <c r="C27" s="19">
        <v>1969</v>
      </c>
      <c r="D27" s="19">
        <v>2086</v>
      </c>
      <c r="E27" s="19">
        <v>2092</v>
      </c>
      <c r="F27" s="19">
        <v>2090</v>
      </c>
      <c r="G27" s="19">
        <v>2327</v>
      </c>
      <c r="H27" s="19">
        <v>2286</v>
      </c>
      <c r="I27" s="19">
        <v>2448</v>
      </c>
      <c r="J27" s="19">
        <v>2516</v>
      </c>
      <c r="K27" s="19">
        <v>2578</v>
      </c>
      <c r="L27" s="19">
        <v>2780</v>
      </c>
      <c r="M27" s="36">
        <f t="shared" si="6"/>
        <v>453</v>
      </c>
      <c r="N27" s="38">
        <f t="shared" si="1"/>
        <v>19.467125053717233</v>
      </c>
      <c r="O27" s="36">
        <f t="shared" si="2"/>
        <v>949</v>
      </c>
      <c r="P27" s="38">
        <f t="shared" si="3"/>
        <v>51.829601310759145</v>
      </c>
    </row>
    <row r="28" spans="1:18" ht="14.5" customHeight="1">
      <c r="A28" s="39" t="s">
        <v>18</v>
      </c>
      <c r="B28" s="17">
        <v>1758</v>
      </c>
      <c r="C28" s="17">
        <v>1748</v>
      </c>
      <c r="D28" s="17">
        <v>1797</v>
      </c>
      <c r="E28" s="17">
        <v>1886</v>
      </c>
      <c r="F28" s="17">
        <v>1978</v>
      </c>
      <c r="G28" s="17">
        <v>2318</v>
      </c>
      <c r="H28" s="17">
        <v>2442</v>
      </c>
      <c r="I28" s="17">
        <v>2529</v>
      </c>
      <c r="J28" s="17">
        <v>2481</v>
      </c>
      <c r="K28" s="17">
        <v>2421</v>
      </c>
      <c r="L28" s="17">
        <v>2468</v>
      </c>
      <c r="M28" s="35">
        <f t="shared" si="6"/>
        <v>150</v>
      </c>
      <c r="N28" s="37">
        <f t="shared" si="1"/>
        <v>6.4710957722174287</v>
      </c>
      <c r="O28" s="35">
        <f t="shared" si="2"/>
        <v>710</v>
      </c>
      <c r="P28" s="37">
        <f t="shared" si="3"/>
        <v>40.386803185437998</v>
      </c>
    </row>
    <row r="29" spans="1:18" s="98" customFormat="1" ht="14.5" customHeight="1">
      <c r="B29" s="242" t="s">
        <v>270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94"/>
      <c r="R29" s="94"/>
    </row>
    <row r="30" spans="1:18" s="98" customFormat="1" ht="14.5" customHeight="1">
      <c r="A30" s="21" t="s">
        <v>30</v>
      </c>
      <c r="B30" s="62">
        <f>B10*100/'Tab. 3.2'!B10</f>
        <v>9.046673111383571</v>
      </c>
      <c r="C30" s="62">
        <f>C10*100/'Tab. 3.2'!C10</f>
        <v>9.2645725286702003</v>
      </c>
      <c r="D30" s="62">
        <f>D10*100/'Tab. 3.2'!D10</f>
        <v>9.6720480904846013</v>
      </c>
      <c r="E30" s="62">
        <f>E10*100/'Tab. 3.2'!E10</f>
        <v>9.4535965958510637</v>
      </c>
      <c r="F30" s="62">
        <f>F10*100/'Tab. 3.2'!F10</f>
        <v>9.5285044638996172</v>
      </c>
      <c r="G30" s="62">
        <f>G10*100/'Tab. 3.2'!G10</f>
        <v>9.9886663116354644</v>
      </c>
      <c r="H30" s="62">
        <f>H10*100/'Tab. 3.2'!H10</f>
        <v>9.9372112308968124</v>
      </c>
      <c r="I30" s="62">
        <f>I10*100/'Tab. 3.2'!I10</f>
        <v>9.9506088993450437</v>
      </c>
      <c r="J30" s="62">
        <f>J10*100/'Tab. 3.2'!J10</f>
        <v>9.6738450232803803</v>
      </c>
      <c r="K30" s="62">
        <f>K10*100/'Tab. 3.2'!K10</f>
        <v>9.6686203090307004</v>
      </c>
      <c r="L30" s="62">
        <f>L10*100/'Tab. 3.2'!L10</f>
        <v>9.6573634526857361</v>
      </c>
      <c r="M30" s="37">
        <f>L30-G30</f>
        <v>-0.33130285894972822</v>
      </c>
      <c r="N30" s="165" t="s">
        <v>140</v>
      </c>
      <c r="O30" s="37">
        <f>L30-B30</f>
        <v>0.61069034130216515</v>
      </c>
      <c r="P30" s="165" t="s">
        <v>140</v>
      </c>
      <c r="Q30" s="94"/>
      <c r="R30" s="94"/>
    </row>
    <row r="31" spans="1:18" s="98" customFormat="1" ht="14.5" customHeight="1">
      <c r="A31" s="196" t="s">
        <v>19</v>
      </c>
      <c r="B31" s="106">
        <f>B11*100/'Tab. 3.2'!B11</f>
        <v>6.2315832922480707</v>
      </c>
      <c r="C31" s="106">
        <f>C11*100/'Tab. 3.2'!C11</f>
        <v>6.4198373344509019</v>
      </c>
      <c r="D31" s="106">
        <f>D11*100/'Tab. 3.2'!D11</f>
        <v>6.729511731314374</v>
      </c>
      <c r="E31" s="106">
        <f>E11*100/'Tab. 3.2'!E11</f>
        <v>6.6436583261432265</v>
      </c>
      <c r="F31" s="106">
        <f>F11*100/'Tab. 3.2'!F11</f>
        <v>6.6346986050300378</v>
      </c>
      <c r="G31" s="106">
        <f>G11*100/'Tab. 3.2'!G11</f>
        <v>6.9342454402002875</v>
      </c>
      <c r="H31" s="106">
        <f>H11*100/'Tab. 3.2'!H11</f>
        <v>6.9547550424267017</v>
      </c>
      <c r="I31" s="106">
        <f>I11*100/'Tab. 3.2'!I11</f>
        <v>7.022321556790855</v>
      </c>
      <c r="J31" s="106">
        <f>J11*100/'Tab. 3.2'!J11</f>
        <v>6.8543325870738059</v>
      </c>
      <c r="K31" s="106">
        <f>K11*100/'Tab. 3.2'!K11</f>
        <v>6.907371439141694</v>
      </c>
      <c r="L31" s="106">
        <f>L11*100/'Tab. 3.2'!L11</f>
        <v>6.8995695423966223</v>
      </c>
      <c r="M31" s="38">
        <f t="shared" ref="M31:M48" si="9">L31-G31</f>
        <v>-3.4675897803665201E-2</v>
      </c>
      <c r="N31" s="38" t="s">
        <v>140</v>
      </c>
      <c r="O31" s="38">
        <f t="shared" ref="O31:O48" si="10">L31-B31</f>
        <v>0.66798625014855162</v>
      </c>
      <c r="P31" s="38" t="s">
        <v>140</v>
      </c>
      <c r="Q31" s="94"/>
      <c r="R31" s="94"/>
    </row>
    <row r="32" spans="1:18" s="98" customFormat="1" ht="14.5" customHeight="1">
      <c r="A32" s="197" t="s">
        <v>3</v>
      </c>
      <c r="B32" s="104">
        <f>B12*100/'Tab. 3.2'!B12</f>
        <v>12.601166948993036</v>
      </c>
      <c r="C32" s="104">
        <f>C12*100/'Tab. 3.2'!C12</f>
        <v>10.909090909090908</v>
      </c>
      <c r="D32" s="104">
        <f>D12*100/'Tab. 3.2'!D12</f>
        <v>11.392519152771518</v>
      </c>
      <c r="E32" s="104">
        <f>E12*100/'Tab. 3.2'!E12</f>
        <v>11.171801655713921</v>
      </c>
      <c r="F32" s="104">
        <f>F12*100/'Tab. 3.2'!F12</f>
        <v>10.138137167784151</v>
      </c>
      <c r="G32" s="104">
        <f>G12*100/'Tab. 3.2'!G12</f>
        <v>10.300984124703685</v>
      </c>
      <c r="H32" s="104">
        <f>H12*100/'Tab. 3.2'!H12</f>
        <v>10.1585795608566</v>
      </c>
      <c r="I32" s="104">
        <f>I12*100/'Tab. 3.2'!I12</f>
        <v>10.326572266870775</v>
      </c>
      <c r="J32" s="104">
        <f>J12*100/'Tab. 3.2'!J12</f>
        <v>11.11446146423833</v>
      </c>
      <c r="K32" s="104">
        <f>K12*100/'Tab. 3.2'!K12</f>
        <v>11.374299118892322</v>
      </c>
      <c r="L32" s="104">
        <f>L12*100/'Tab. 3.2'!L12</f>
        <v>11.081412183984854</v>
      </c>
      <c r="M32" s="37">
        <f t="shared" si="9"/>
        <v>0.78042805928116898</v>
      </c>
      <c r="N32" s="37" t="s">
        <v>140</v>
      </c>
      <c r="O32" s="37">
        <f t="shared" si="10"/>
        <v>-1.519754765008182</v>
      </c>
      <c r="P32" s="37" t="s">
        <v>140</v>
      </c>
      <c r="Q32" s="94"/>
      <c r="R32" s="94"/>
    </row>
    <row r="33" spans="1:18" s="98" customFormat="1" ht="14.5" customHeight="1">
      <c r="A33" s="198" t="s">
        <v>4</v>
      </c>
      <c r="B33" s="105">
        <f>B13*100/'Tab. 3.2'!B13</f>
        <v>13.276872964169382</v>
      </c>
      <c r="C33" s="105">
        <f>C13*100/'Tab. 3.2'!C13</f>
        <v>14.515927545284198</v>
      </c>
      <c r="D33" s="105">
        <f>D13*100/'Tab. 3.2'!D13</f>
        <v>15.704057279236277</v>
      </c>
      <c r="E33" s="105">
        <f>E13*100/'Tab. 3.2'!E13</f>
        <v>15.571802706241815</v>
      </c>
      <c r="F33" s="105">
        <f>F13*100/'Tab. 3.2'!F13</f>
        <v>16.466639544344996</v>
      </c>
      <c r="G33" s="105">
        <f>G13*100/'Tab. 3.2'!G13</f>
        <v>18.04245283018868</v>
      </c>
      <c r="H33" s="105">
        <f>H13*100/'Tab. 3.2'!H13</f>
        <v>18.07928913192071</v>
      </c>
      <c r="I33" s="105">
        <f>I13*100/'Tab. 3.2'!I13</f>
        <v>17.292150116027848</v>
      </c>
      <c r="J33" s="105">
        <f>J13*100/'Tab. 3.2'!J13</f>
        <v>17.544285367629215</v>
      </c>
      <c r="K33" s="105">
        <f>K13*100/'Tab. 3.2'!K13</f>
        <v>18.437840360977127</v>
      </c>
      <c r="L33" s="105">
        <f>L13*100/'Tab. 3.2'!L13</f>
        <v>17.389364075864634</v>
      </c>
      <c r="M33" s="38">
        <f t="shared" si="9"/>
        <v>-0.65308875432404534</v>
      </c>
      <c r="N33" s="38" t="s">
        <v>140</v>
      </c>
      <c r="O33" s="38">
        <f t="shared" si="10"/>
        <v>4.1124911116952525</v>
      </c>
      <c r="P33" s="38" t="s">
        <v>140</v>
      </c>
      <c r="Q33" s="94"/>
      <c r="R33" s="94"/>
    </row>
    <row r="34" spans="1:18" s="98" customFormat="1" ht="14.5" customHeight="1">
      <c r="A34" s="197" t="s">
        <v>5</v>
      </c>
      <c r="B34" s="104">
        <f>B14*100/'Tab. 3.2'!B14</f>
        <v>8.011430145286786</v>
      </c>
      <c r="C34" s="104">
        <f>C14*100/'Tab. 3.2'!C14</f>
        <v>8.376791629768114</v>
      </c>
      <c r="D34" s="104">
        <f>D14*100/'Tab. 3.2'!D14</f>
        <v>8.5829221534303404</v>
      </c>
      <c r="E34" s="104">
        <f>E14*100/'Tab. 3.2'!E14</f>
        <v>8.5613806962586434</v>
      </c>
      <c r="F34" s="104">
        <f>F14*100/'Tab. 3.2'!F14</f>
        <v>8.4860580166404311</v>
      </c>
      <c r="G34" s="104">
        <f>G14*100/'Tab. 3.2'!G14</f>
        <v>8.1789647010394155</v>
      </c>
      <c r="H34" s="104">
        <f>H14*100/'Tab. 3.2'!H14</f>
        <v>8.4612142697771269</v>
      </c>
      <c r="I34" s="104">
        <f>I14*100/'Tab. 3.2'!I14</f>
        <v>8.8239456552504958</v>
      </c>
      <c r="J34" s="104">
        <f>J14*100/'Tab. 3.2'!J14</f>
        <v>8.9480450394538522</v>
      </c>
      <c r="K34" s="104">
        <f>K14*100/'Tab. 3.2'!K14</f>
        <v>8.2103049421661414</v>
      </c>
      <c r="L34" s="104">
        <f>L14*100/'Tab. 3.2'!L14</f>
        <v>8.3358447350973428</v>
      </c>
      <c r="M34" s="37">
        <f t="shared" si="9"/>
        <v>0.15688003405792728</v>
      </c>
      <c r="N34" s="37" t="s">
        <v>140</v>
      </c>
      <c r="O34" s="37">
        <f t="shared" si="10"/>
        <v>0.32441458981055682</v>
      </c>
      <c r="P34" s="37" t="s">
        <v>140</v>
      </c>
      <c r="Q34" s="94"/>
      <c r="R34" s="94"/>
    </row>
    <row r="35" spans="1:18" s="98" customFormat="1" ht="14.5" customHeight="1">
      <c r="A35" s="198" t="s">
        <v>6</v>
      </c>
      <c r="B35" s="105">
        <f>B15*100/'Tab. 3.2'!B15</f>
        <v>4.3672298374242908</v>
      </c>
      <c r="C35" s="105">
        <f>C15*100/'Tab. 3.2'!C15</f>
        <v>6.3132087036469509</v>
      </c>
      <c r="D35" s="105">
        <f>D15*100/'Tab. 3.2'!D15</f>
        <v>6.8759342301943196</v>
      </c>
      <c r="E35" s="105">
        <f>E15*100/'Tab. 3.2'!E15</f>
        <v>6.7801339285714288</v>
      </c>
      <c r="F35" s="105">
        <f>F15*100/'Tab. 3.2'!F15</f>
        <v>7.4324324324324325</v>
      </c>
      <c r="G35" s="105">
        <f>G15*100/'Tab. 3.2'!G15</f>
        <v>7.2896281800391387</v>
      </c>
      <c r="H35" s="105">
        <f>H15*100/'Tab. 3.2'!H15</f>
        <v>8.589555880917521</v>
      </c>
      <c r="I35" s="105">
        <f>I15*100/'Tab. 3.2'!I15</f>
        <v>5.4785020804438282</v>
      </c>
      <c r="J35" s="105">
        <f>J15*100/'Tab. 3.2'!J15</f>
        <v>9.0534979423868318</v>
      </c>
      <c r="K35" s="105">
        <f>K15*100/'Tab. 3.2'!K15</f>
        <v>9.9622808963834029</v>
      </c>
      <c r="L35" s="105">
        <f>L15*100/'Tab. 3.2'!L15</f>
        <v>9.9452170248630427</v>
      </c>
      <c r="M35" s="38">
        <f t="shared" si="9"/>
        <v>2.655588844823904</v>
      </c>
      <c r="N35" s="38" t="s">
        <v>140</v>
      </c>
      <c r="O35" s="38">
        <f t="shared" si="10"/>
        <v>5.5779871874387519</v>
      </c>
      <c r="P35" s="38" t="s">
        <v>140</v>
      </c>
      <c r="Q35" s="94"/>
      <c r="R35" s="94"/>
    </row>
    <row r="36" spans="1:18" s="98" customFormat="1" ht="14.5" customHeight="1">
      <c r="A36" s="197" t="s">
        <v>7</v>
      </c>
      <c r="B36" s="104">
        <f>B16*100/'Tab. 3.2'!B16</f>
        <v>10.1302585041838</v>
      </c>
      <c r="C36" s="104">
        <f>C16*100/'Tab. 3.2'!C16</f>
        <v>10.38831296693114</v>
      </c>
      <c r="D36" s="104">
        <f>D16*100/'Tab. 3.2'!D16</f>
        <v>11.087229088303779</v>
      </c>
      <c r="E36" s="104">
        <f>E16*100/'Tab. 3.2'!E16</f>
        <v>11.075873782542926</v>
      </c>
      <c r="F36" s="104">
        <f>F16*100/'Tab. 3.2'!F16</f>
        <v>11.16862585103399</v>
      </c>
      <c r="G36" s="104">
        <f>G16*100/'Tab. 3.2'!G16</f>
        <v>11.771255772521625</v>
      </c>
      <c r="H36" s="104">
        <f>H16*100/'Tab. 3.2'!H16</f>
        <v>11.607639120478446</v>
      </c>
      <c r="I36" s="104">
        <f>I16*100/'Tab. 3.2'!I16</f>
        <v>11.919183271622114</v>
      </c>
      <c r="J36" s="104">
        <f>J16*100/'Tab. 3.2'!J16</f>
        <v>11.196356522802299</v>
      </c>
      <c r="K36" s="104">
        <f>K16*100/'Tab. 3.2'!K16</f>
        <v>11.535543111811204</v>
      </c>
      <c r="L36" s="104">
        <f>L16*100/'Tab. 3.2'!L16</f>
        <v>11.522298656932941</v>
      </c>
      <c r="M36" s="37">
        <f t="shared" si="9"/>
        <v>-0.24895711558868427</v>
      </c>
      <c r="N36" s="37" t="s">
        <v>140</v>
      </c>
      <c r="O36" s="37">
        <f t="shared" si="10"/>
        <v>1.3920401527491411</v>
      </c>
      <c r="P36" s="37" t="s">
        <v>140</v>
      </c>
      <c r="Q36" s="94"/>
      <c r="R36" s="94"/>
    </row>
    <row r="37" spans="1:18" s="98" customFormat="1" ht="14.5" customHeight="1">
      <c r="A37" s="198" t="s">
        <v>8</v>
      </c>
      <c r="B37" s="105">
        <f>B17*100/'Tab. 3.2'!B17</f>
        <v>4.3607497552105192</v>
      </c>
      <c r="C37" s="105">
        <f>C17*100/'Tab. 3.2'!C17</f>
        <v>4.4061366434823119</v>
      </c>
      <c r="D37" s="105">
        <f>D17*100/'Tab. 3.2'!D17</f>
        <v>4.8200141670423076</v>
      </c>
      <c r="E37" s="105">
        <f>E17*100/'Tab. 3.2'!E17</f>
        <v>5.0056847862827647</v>
      </c>
      <c r="F37" s="105">
        <f>F17*100/'Tab. 3.2'!F17</f>
        <v>4.9292309473501401</v>
      </c>
      <c r="G37" s="105">
        <f>G17*100/'Tab. 3.2'!G17</f>
        <v>5.0978304272594173</v>
      </c>
      <c r="H37" s="105">
        <f>H17*100/'Tab. 3.2'!H17</f>
        <v>5.4659949622166248</v>
      </c>
      <c r="I37" s="105">
        <f>I17*100/'Tab. 3.2'!I17</f>
        <v>5.6304577295844931</v>
      </c>
      <c r="J37" s="105">
        <f>J17*100/'Tab. 3.2'!J17</f>
        <v>5.3925257085527969</v>
      </c>
      <c r="K37" s="105">
        <f>K17*100/'Tab. 3.2'!K17</f>
        <v>5.4128621165341917</v>
      </c>
      <c r="L37" s="105">
        <f>L17*100/'Tab. 3.2'!L17</f>
        <v>5.7550751999321186</v>
      </c>
      <c r="M37" s="38">
        <f t="shared" si="9"/>
        <v>0.65724477267270132</v>
      </c>
      <c r="N37" s="38" t="s">
        <v>140</v>
      </c>
      <c r="O37" s="38">
        <f t="shared" si="10"/>
        <v>1.3943254447215994</v>
      </c>
      <c r="P37" s="38" t="s">
        <v>140</v>
      </c>
      <c r="Q37" s="94"/>
      <c r="R37" s="94"/>
    </row>
    <row r="38" spans="1:18" s="98" customFormat="1" ht="14.5" customHeight="1">
      <c r="A38" s="197" t="s">
        <v>9</v>
      </c>
      <c r="B38" s="104">
        <f>B18*100/'Tab. 3.2'!B18</f>
        <v>3.738564856432764</v>
      </c>
      <c r="C38" s="104">
        <f>C18*100/'Tab. 3.2'!C18</f>
        <v>4.0468638084518576</v>
      </c>
      <c r="D38" s="104">
        <f>D18*100/'Tab. 3.2'!D18</f>
        <v>5.0070788107597926</v>
      </c>
      <c r="E38" s="104">
        <f>E18*100/'Tab. 3.2'!E18</f>
        <v>4.5597185241536708</v>
      </c>
      <c r="F38" s="104">
        <f>F18*100/'Tab. 3.2'!F18</f>
        <v>4.6316076541975368</v>
      </c>
      <c r="G38" s="104">
        <f>G18*100/'Tab. 3.2'!G18</f>
        <v>4.6974185357596276</v>
      </c>
      <c r="H38" s="104">
        <f>H18*100/'Tab. 3.2'!H18</f>
        <v>4.5817536500766316</v>
      </c>
      <c r="I38" s="104">
        <f>I18*100/'Tab. 3.2'!I18</f>
        <v>5.0424344368835534</v>
      </c>
      <c r="J38" s="104">
        <f>J18*100/'Tab. 3.2'!J18</f>
        <v>4.369529045793243</v>
      </c>
      <c r="K38" s="104">
        <f>K18*100/'Tab. 3.2'!K18</f>
        <v>4.1968714231209461</v>
      </c>
      <c r="L38" s="104">
        <f>L18*100/'Tab. 3.2'!L18</f>
        <v>3.6309283890904207</v>
      </c>
      <c r="M38" s="37">
        <f t="shared" si="9"/>
        <v>-1.0664901466692069</v>
      </c>
      <c r="N38" s="37" t="s">
        <v>140</v>
      </c>
      <c r="O38" s="37">
        <f t="shared" si="10"/>
        <v>-0.10763646734234333</v>
      </c>
      <c r="P38" s="37" t="s">
        <v>140</v>
      </c>
      <c r="Q38" s="94"/>
      <c r="R38" s="94"/>
    </row>
    <row r="39" spans="1:18" s="98" customFormat="1" ht="14.5" customHeight="1">
      <c r="A39" s="198" t="s">
        <v>10</v>
      </c>
      <c r="B39" s="105">
        <f>B19*100/'Tab. 3.2'!B19</f>
        <v>2.9473083591195381</v>
      </c>
      <c r="C39" s="105">
        <f>C19*100/'Tab. 3.2'!C19</f>
        <v>3.118980108655657</v>
      </c>
      <c r="D39" s="105">
        <f>D19*100/'Tab. 3.2'!D19</f>
        <v>2.7207905929447085</v>
      </c>
      <c r="E39" s="105">
        <f>E19*100/'Tab. 3.2'!E19</f>
        <v>2.7577561892823566</v>
      </c>
      <c r="F39" s="105">
        <f>F19*100/'Tab. 3.2'!F19</f>
        <v>2.6227402037257961</v>
      </c>
      <c r="G39" s="105">
        <f>G19*100/'Tab. 3.2'!G19</f>
        <v>2.7508923668314114</v>
      </c>
      <c r="H39" s="105">
        <f>H19*100/'Tab. 3.2'!H19</f>
        <v>2.7869876507616165</v>
      </c>
      <c r="I39" s="105">
        <f>I19*100/'Tab. 3.2'!I19</f>
        <v>2.9483494469122897</v>
      </c>
      <c r="J39" s="105">
        <f>J19*100/'Tab. 3.2'!J19</f>
        <v>3.0296268098344732</v>
      </c>
      <c r="K39" s="105">
        <f>K19*100/'Tab. 3.2'!K19</f>
        <v>2.9737996093893946</v>
      </c>
      <c r="L39" s="105">
        <f>L19*100/'Tab. 3.2'!L19</f>
        <v>3.001929139415612</v>
      </c>
      <c r="M39" s="38">
        <f t="shared" si="9"/>
        <v>0.25103677258420065</v>
      </c>
      <c r="N39" s="38" t="s">
        <v>140</v>
      </c>
      <c r="O39" s="38">
        <f t="shared" si="10"/>
        <v>5.4620780296073868E-2</v>
      </c>
      <c r="P39" s="38" t="s">
        <v>140</v>
      </c>
      <c r="Q39" s="94"/>
      <c r="R39" s="94"/>
    </row>
    <row r="40" spans="1:18" s="98" customFormat="1" ht="14.5" customHeight="1">
      <c r="A40" s="197" t="s">
        <v>11</v>
      </c>
      <c r="B40" s="104">
        <f>B20*100/'Tab. 3.2'!B20</f>
        <v>2.2650234583698117</v>
      </c>
      <c r="C40" s="104">
        <f>C20*100/'Tab. 3.2'!C20</f>
        <v>2.6772732937315666</v>
      </c>
      <c r="D40" s="104">
        <f>D20*100/'Tab. 3.2'!D20</f>
        <v>2.7409251838306812</v>
      </c>
      <c r="E40" s="104">
        <f>E20*100/'Tab. 3.2'!E20</f>
        <v>2.5042460159722473</v>
      </c>
      <c r="F40" s="104">
        <f>F20*100/'Tab. 3.2'!F20</f>
        <v>2.6707590042732146</v>
      </c>
      <c r="G40" s="104">
        <f>G20*100/'Tab. 3.2'!G20</f>
        <v>2.8674576163363974</v>
      </c>
      <c r="H40" s="104">
        <f>H20*100/'Tab. 3.2'!H20</f>
        <v>2.8888623612271696</v>
      </c>
      <c r="I40" s="104">
        <f>I20*100/'Tab. 3.2'!I20</f>
        <v>2.7954940776940278</v>
      </c>
      <c r="J40" s="104">
        <f>J20*100/'Tab. 3.2'!J20</f>
        <v>3.061679338758772</v>
      </c>
      <c r="K40" s="104">
        <f>K20*100/'Tab. 3.2'!K20</f>
        <v>3.2341064217560662</v>
      </c>
      <c r="L40" s="104">
        <f>L20*100/'Tab. 3.2'!L20</f>
        <v>3.3883303451875721</v>
      </c>
      <c r="M40" s="37">
        <f t="shared" si="9"/>
        <v>0.52087272885117475</v>
      </c>
      <c r="N40" s="37" t="s">
        <v>140</v>
      </c>
      <c r="O40" s="37">
        <f t="shared" si="10"/>
        <v>1.1233068868177605</v>
      </c>
      <c r="P40" s="37" t="s">
        <v>140</v>
      </c>
      <c r="Q40" s="94"/>
      <c r="R40" s="94"/>
    </row>
    <row r="41" spans="1:18" s="98" customFormat="1" ht="14.5" customHeight="1">
      <c r="A41" s="198" t="s">
        <v>12</v>
      </c>
      <c r="B41" s="105">
        <f>B21*100/'Tab. 3.2'!B21</f>
        <v>3.2815631262525051</v>
      </c>
      <c r="C41" s="105">
        <f>C21*100/'Tab. 3.2'!C21</f>
        <v>4.6142396427685437</v>
      </c>
      <c r="D41" s="105">
        <f>D21*100/'Tab. 3.2'!D21</f>
        <v>4.3851053405193534</v>
      </c>
      <c r="E41" s="105">
        <f>E21*100/'Tab. 3.2'!E21</f>
        <v>4.3591565979625679</v>
      </c>
      <c r="F41" s="105">
        <f>F21*100/'Tab. 3.2'!F21</f>
        <v>4.5349907918968695</v>
      </c>
      <c r="G41" s="105">
        <f>G21*100/'Tab. 3.2'!G21</f>
        <v>4.7187697493153573</v>
      </c>
      <c r="H41" s="105">
        <f>H21*100/'Tab. 3.2'!H21</f>
        <v>4.379124175164967</v>
      </c>
      <c r="I41" s="105">
        <f>I21*100/'Tab. 3.2'!I21</f>
        <v>5.0510576221735963</v>
      </c>
      <c r="J41" s="105">
        <f>J21*100/'Tab. 3.2'!J21</f>
        <v>4.9839499915526275</v>
      </c>
      <c r="K41" s="105">
        <f>K21*100/'Tab. 3.2'!K21</f>
        <v>5.4593004249754822</v>
      </c>
      <c r="L41" s="105">
        <f>L21*100/'Tab. 3.2'!L21</f>
        <v>6.2670299727520433</v>
      </c>
      <c r="M41" s="38">
        <f t="shared" si="9"/>
        <v>1.548260223436686</v>
      </c>
      <c r="N41" s="38" t="s">
        <v>140</v>
      </c>
      <c r="O41" s="38">
        <f t="shared" si="10"/>
        <v>2.9854668464995382</v>
      </c>
      <c r="P41" s="38" t="s">
        <v>140</v>
      </c>
      <c r="Q41" s="94"/>
      <c r="R41" s="94"/>
    </row>
    <row r="42" spans="1:18" s="98" customFormat="1" ht="14.5" customHeight="1">
      <c r="A42" s="195" t="s">
        <v>41</v>
      </c>
      <c r="B42" s="104">
        <f>B22*100/'Tab. 3.2'!B22</f>
        <v>18.53306716465967</v>
      </c>
      <c r="C42" s="104">
        <f>C22*100/'Tab. 3.2'!C22</f>
        <v>18.858979811372677</v>
      </c>
      <c r="D42" s="104">
        <f>D22*100/'Tab. 3.2'!D22</f>
        <v>19.796417235214712</v>
      </c>
      <c r="E42" s="104">
        <f>E22*100/'Tab. 3.2'!E22</f>
        <v>19.170178432533465</v>
      </c>
      <c r="F42" s="104">
        <f>F22*100/'Tab. 3.2'!F22</f>
        <v>19.586591313772548</v>
      </c>
      <c r="G42" s="104">
        <f>G22*100/'Tab. 3.2'!G22</f>
        <v>20.478973023706441</v>
      </c>
      <c r="H42" s="104">
        <f>H22*100/'Tab. 3.2'!H22</f>
        <v>20.210036569721801</v>
      </c>
      <c r="I42" s="104">
        <f>I22*100/'Tab. 3.2'!I22</f>
        <v>20.259016875620429</v>
      </c>
      <c r="J42" s="104">
        <f>J22*100/'Tab. 3.2'!J22</f>
        <v>19.796552996363253</v>
      </c>
      <c r="K42" s="104">
        <f>K22*100/'Tab. 3.2'!K22</f>
        <v>19.83769468548023</v>
      </c>
      <c r="L42" s="104">
        <f>L22*100/'Tab. 3.2'!L22</f>
        <v>19.841126260217422</v>
      </c>
      <c r="M42" s="37">
        <f t="shared" si="9"/>
        <v>-0.63784676348901925</v>
      </c>
      <c r="N42" s="37" t="s">
        <v>140</v>
      </c>
      <c r="O42" s="37">
        <f t="shared" si="10"/>
        <v>1.308059095557752</v>
      </c>
      <c r="P42" s="37" t="s">
        <v>140</v>
      </c>
      <c r="Q42" s="94"/>
      <c r="R42" s="94"/>
    </row>
    <row r="43" spans="1:18" s="98" customFormat="1" ht="14.5" customHeight="1">
      <c r="A43" s="198" t="s">
        <v>13</v>
      </c>
      <c r="B43" s="105">
        <f>B23*100/'Tab. 3.2'!B23</f>
        <v>26.639397480846643</v>
      </c>
      <c r="C43" s="105">
        <f>C23*100/'Tab. 3.2'!C23</f>
        <v>27.863796576032225</v>
      </c>
      <c r="D43" s="105">
        <f>D23*100/'Tab. 3.2'!D23</f>
        <v>28.691461757074016</v>
      </c>
      <c r="E43" s="105">
        <f>E23*100/'Tab. 3.2'!E23</f>
        <v>26.736274049741905</v>
      </c>
      <c r="F43" s="105">
        <f>F23*100/'Tab. 3.2'!F23</f>
        <v>26.916712630998344</v>
      </c>
      <c r="G43" s="105">
        <f>G23*100/'Tab. 3.2'!G23</f>
        <v>29.523110785033015</v>
      </c>
      <c r="H43" s="105">
        <f>H23*100/'Tab. 3.2'!H23</f>
        <v>29.046412738622998</v>
      </c>
      <c r="I43" s="105">
        <f>I23*100/'Tab. 3.2'!I23</f>
        <v>28.963000678886626</v>
      </c>
      <c r="J43" s="105">
        <f>J23*100/'Tab. 3.2'!J23</f>
        <v>27.905397307338898</v>
      </c>
      <c r="K43" s="105">
        <f>K23*100/'Tab. 3.2'!K23</f>
        <v>27.159977173292752</v>
      </c>
      <c r="L43" s="105">
        <f>L23*100/'Tab. 3.2'!L23</f>
        <v>27.182787789628541</v>
      </c>
      <c r="M43" s="38">
        <f t="shared" si="9"/>
        <v>-2.340322995404474</v>
      </c>
      <c r="N43" s="38" t="s">
        <v>140</v>
      </c>
      <c r="O43" s="38">
        <f t="shared" si="10"/>
        <v>0.54339030878189831</v>
      </c>
      <c r="P43" s="38" t="s">
        <v>140</v>
      </c>
      <c r="Q43" s="94"/>
      <c r="R43" s="94"/>
    </row>
    <row r="44" spans="1:18" s="98" customFormat="1" ht="14.5" customHeight="1">
      <c r="A44" s="197" t="s">
        <v>14</v>
      </c>
      <c r="B44" s="104">
        <f>B24*100/'Tab. 3.2'!B24</f>
        <v>7.9844769218066221</v>
      </c>
      <c r="C44" s="104">
        <f>C24*100/'Tab. 3.2'!C24</f>
        <v>8.1895542196892812</v>
      </c>
      <c r="D44" s="104">
        <f>D24*100/'Tab. 3.2'!D24</f>
        <v>10.149712092130518</v>
      </c>
      <c r="E44" s="104">
        <f>E24*100/'Tab. 3.2'!E24</f>
        <v>9.4690589527645557</v>
      </c>
      <c r="F44" s="104">
        <f>F24*100/'Tab. 3.2'!F24</f>
        <v>11.345978861902429</v>
      </c>
      <c r="G44" s="104">
        <f>G24*100/'Tab. 3.2'!G24</f>
        <v>10.749538304782526</v>
      </c>
      <c r="H44" s="104">
        <f>H24*100/'Tab. 3.2'!H24</f>
        <v>11.398426541440507</v>
      </c>
      <c r="I44" s="104">
        <f>I24*100/'Tab. 3.2'!I24</f>
        <v>11.458088753228457</v>
      </c>
      <c r="J44" s="104">
        <f>J24*100/'Tab. 3.2'!J24</f>
        <v>11.901543314182719</v>
      </c>
      <c r="K44" s="104">
        <f>K24*100/'Tab. 3.2'!K24</f>
        <v>12.087309421958977</v>
      </c>
      <c r="L44" s="104">
        <f>L24*100/'Tab. 3.2'!L24</f>
        <v>11.792925299172333</v>
      </c>
      <c r="M44" s="37">
        <f t="shared" si="9"/>
        <v>1.0433869943898078</v>
      </c>
      <c r="N44" s="37" t="s">
        <v>140</v>
      </c>
      <c r="O44" s="37">
        <f t="shared" si="10"/>
        <v>3.8084483773657114</v>
      </c>
      <c r="P44" s="37" t="s">
        <v>140</v>
      </c>
      <c r="Q44" s="94"/>
      <c r="R44" s="94"/>
    </row>
    <row r="45" spans="1:18" s="98" customFormat="1" ht="14.5" customHeight="1">
      <c r="A45" s="198" t="s">
        <v>15</v>
      </c>
      <c r="B45" s="105">
        <f>B25*100/'Tab. 3.2'!B25</f>
        <v>24.328532502919423</v>
      </c>
      <c r="C45" s="105">
        <f>C25*100/'Tab. 3.2'!C25</f>
        <v>24.159059647367762</v>
      </c>
      <c r="D45" s="105">
        <f>D25*100/'Tab. 3.2'!D25</f>
        <v>25.287774142735977</v>
      </c>
      <c r="E45" s="105">
        <f>E25*100/'Tab. 3.2'!E25</f>
        <v>26.004618937644342</v>
      </c>
      <c r="F45" s="105">
        <f>F25*100/'Tab. 3.2'!F25</f>
        <v>26.966167498613423</v>
      </c>
      <c r="G45" s="105">
        <f>G25*100/'Tab. 3.2'!G25</f>
        <v>28.158058494088362</v>
      </c>
      <c r="H45" s="105">
        <f>H25*100/'Tab. 3.2'!H25</f>
        <v>26.082261706096006</v>
      </c>
      <c r="I45" s="105">
        <f>I25*100/'Tab. 3.2'!I25</f>
        <v>26.102242493348538</v>
      </c>
      <c r="J45" s="105">
        <f>J25*100/'Tab. 3.2'!J25</f>
        <v>26.028401282638569</v>
      </c>
      <c r="K45" s="105">
        <f>K25*100/'Tab. 3.2'!K25</f>
        <v>28.119461183977315</v>
      </c>
      <c r="L45" s="105">
        <f>L25*100/'Tab. 3.2'!L25</f>
        <v>28.314917127071823</v>
      </c>
      <c r="M45" s="38">
        <f t="shared" si="9"/>
        <v>0.15685863298346092</v>
      </c>
      <c r="N45" s="38" t="s">
        <v>140</v>
      </c>
      <c r="O45" s="38">
        <f t="shared" si="10"/>
        <v>3.9863846241524001</v>
      </c>
      <c r="P45" s="38" t="s">
        <v>140</v>
      </c>
      <c r="Q45" s="94"/>
      <c r="R45" s="94"/>
    </row>
    <row r="46" spans="1:18" s="98" customFormat="1" ht="14.5" customHeight="1">
      <c r="A46" s="197" t="s">
        <v>16</v>
      </c>
      <c r="B46" s="104">
        <f>B26*100/'Tab. 3.2'!B26</f>
        <v>19.450189155107189</v>
      </c>
      <c r="C46" s="104">
        <f>C26*100/'Tab. 3.2'!C26</f>
        <v>19.146359188023837</v>
      </c>
      <c r="D46" s="104">
        <f>D26*100/'Tab. 3.2'!D26</f>
        <v>20.080469870045786</v>
      </c>
      <c r="E46" s="104">
        <f>E26*100/'Tab. 3.2'!E26</f>
        <v>19.387576552930884</v>
      </c>
      <c r="F46" s="104">
        <f>F26*100/'Tab. 3.2'!F26</f>
        <v>19.370758790869832</v>
      </c>
      <c r="G46" s="104">
        <f>G26*100/'Tab. 3.2'!G26</f>
        <v>19.632826931051383</v>
      </c>
      <c r="H46" s="104">
        <f>H26*100/'Tab. 3.2'!H26</f>
        <v>19.535686049018903</v>
      </c>
      <c r="I46" s="104">
        <f>I26*100/'Tab. 3.2'!I26</f>
        <v>19.225295893929403</v>
      </c>
      <c r="J46" s="104">
        <f>J26*100/'Tab. 3.2'!J26</f>
        <v>18.67164577220592</v>
      </c>
      <c r="K46" s="104">
        <f>K26*100/'Tab. 3.2'!K26</f>
        <v>18.81652182404062</v>
      </c>
      <c r="L46" s="104">
        <f>L26*100/'Tab. 3.2'!L26</f>
        <v>18.722763896291188</v>
      </c>
      <c r="M46" s="37">
        <f t="shared" si="9"/>
        <v>-0.91006303476019568</v>
      </c>
      <c r="N46" s="37" t="s">
        <v>140</v>
      </c>
      <c r="O46" s="37">
        <f t="shared" si="10"/>
        <v>-0.72742525881600173</v>
      </c>
      <c r="P46" s="37" t="s">
        <v>140</v>
      </c>
      <c r="Q46" s="94"/>
      <c r="R46" s="94"/>
    </row>
    <row r="47" spans="1:18" s="98" customFormat="1" ht="14.5" customHeight="1">
      <c r="A47" s="198" t="s">
        <v>17</v>
      </c>
      <c r="B47" s="105">
        <f>B27*100/'Tab. 3.2'!B27</f>
        <v>14.517919441801459</v>
      </c>
      <c r="C47" s="105">
        <f>C27*100/'Tab. 3.2'!C27</f>
        <v>15.3828125</v>
      </c>
      <c r="D47" s="105">
        <f>D27*100/'Tab. 3.2'!D27</f>
        <v>15.858294055040291</v>
      </c>
      <c r="E47" s="105">
        <f>E27*100/'Tab. 3.2'!E27</f>
        <v>15.418632075471699</v>
      </c>
      <c r="F47" s="105">
        <f>F27*100/'Tab. 3.2'!F27</f>
        <v>15.136152954808807</v>
      </c>
      <c r="G47" s="105">
        <f>G27*100/'Tab. 3.2'!G27</f>
        <v>16.36312495605091</v>
      </c>
      <c r="H47" s="105">
        <f>H27*100/'Tab. 3.2'!H27</f>
        <v>15.576451349141456</v>
      </c>
      <c r="I47" s="105">
        <f>I27*100/'Tab. 3.2'!I27</f>
        <v>16.216216216216218</v>
      </c>
      <c r="J47" s="105">
        <f>J27*100/'Tab. 3.2'!J27</f>
        <v>15.713215088683487</v>
      </c>
      <c r="K47" s="105">
        <f>K27*100/'Tab. 3.2'!K27</f>
        <v>15.532927637524853</v>
      </c>
      <c r="L47" s="105">
        <f>L27*100/'Tab. 3.2'!L27</f>
        <v>15.963250071777203</v>
      </c>
      <c r="M47" s="38">
        <f t="shared" si="9"/>
        <v>-0.39987488427370721</v>
      </c>
      <c r="N47" s="38" t="s">
        <v>140</v>
      </c>
      <c r="O47" s="38">
        <f t="shared" si="10"/>
        <v>1.4453306299757447</v>
      </c>
      <c r="P47" s="38" t="s">
        <v>140</v>
      </c>
      <c r="Q47" s="94"/>
      <c r="R47" s="94"/>
    </row>
    <row r="48" spans="1:18" s="98" customFormat="1" ht="14.5" customHeight="1">
      <c r="A48" s="197" t="s">
        <v>18</v>
      </c>
      <c r="B48" s="104">
        <f>B28*100/'Tab. 3.2'!B28</f>
        <v>17.601121345614736</v>
      </c>
      <c r="C48" s="104">
        <f>C28*100/'Tab. 3.2'!C28</f>
        <v>17.816736316379576</v>
      </c>
      <c r="D48" s="104">
        <f>D28*100/'Tab. 3.2'!D28</f>
        <v>17.99519327057881</v>
      </c>
      <c r="E48" s="104">
        <f>E28*100/'Tab. 3.2'!E28</f>
        <v>18.225744105141089</v>
      </c>
      <c r="F48" s="104">
        <f>F28*100/'Tab. 3.2'!F28</f>
        <v>18.206921944035347</v>
      </c>
      <c r="G48" s="104">
        <f>G28*100/'Tab. 3.2'!G28</f>
        <v>18.471591361861503</v>
      </c>
      <c r="H48" s="104">
        <f>H28*100/'Tab. 3.2'!H28</f>
        <v>18.407960199004975</v>
      </c>
      <c r="I48" s="104">
        <f>I28*100/'Tab. 3.2'!I28</f>
        <v>18.378024852844998</v>
      </c>
      <c r="J48" s="104">
        <f>J28*100/'Tab. 3.2'!J28</f>
        <v>17.553417291637189</v>
      </c>
      <c r="K48" s="104">
        <f>K28*100/'Tab. 3.2'!K28</f>
        <v>16.918238993710691</v>
      </c>
      <c r="L48" s="104">
        <f>L28*100/'Tab. 3.2'!L28</f>
        <v>16.961033605937736</v>
      </c>
      <c r="M48" s="37">
        <f t="shared" si="9"/>
        <v>-1.5105577559237666</v>
      </c>
      <c r="N48" s="37" t="s">
        <v>140</v>
      </c>
      <c r="O48" s="37">
        <f t="shared" si="10"/>
        <v>-0.64008773967699995</v>
      </c>
      <c r="P48" s="37" t="s">
        <v>140</v>
      </c>
      <c r="Q48" s="94"/>
      <c r="R48" s="94"/>
    </row>
    <row r="49" spans="1:18" s="98" customFormat="1" ht="20.149999999999999" customHeight="1">
      <c r="A49" s="231" t="s">
        <v>250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3"/>
      <c r="R49" s="133"/>
    </row>
    <row r="50" spans="1:18" s="92" customFormat="1" ht="14.5" customHeight="1">
      <c r="A50" s="235" t="s">
        <v>251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8" s="92" customFormat="1" ht="14.5" customHeight="1">
      <c r="A51" s="235" t="s">
        <v>142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</sheetData>
  <mergeCells count="20">
    <mergeCell ref="D5:D6"/>
    <mergeCell ref="E5:E6"/>
    <mergeCell ref="L5:L6"/>
    <mergeCell ref="F5:F6"/>
    <mergeCell ref="A49:P49"/>
    <mergeCell ref="B29:P29"/>
    <mergeCell ref="A51:P51"/>
    <mergeCell ref="A50:P50"/>
    <mergeCell ref="O5:P5"/>
    <mergeCell ref="B7:P7"/>
    <mergeCell ref="B9:P9"/>
    <mergeCell ref="M5:N5"/>
    <mergeCell ref="A5:A6"/>
    <mergeCell ref="G5:G6"/>
    <mergeCell ref="H5:H6"/>
    <mergeCell ref="I5:I6"/>
    <mergeCell ref="J5:J6"/>
    <mergeCell ref="K5:K6"/>
    <mergeCell ref="B5:B6"/>
    <mergeCell ref="C5:C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"/>
  <sheetViews>
    <sheetView workbookViewId="0">
      <selection activeCell="F53" sqref="F53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2" width="11.6328125" style="98" customWidth="1"/>
    <col min="13" max="16" width="13.1796875" style="98" customWidth="1"/>
    <col min="17" max="16384" width="10.81640625" style="2"/>
  </cols>
  <sheetData>
    <row r="1" spans="1:19" s="5" customFormat="1" ht="20.149999999999999" customHeight="1">
      <c r="A1" s="4" t="s">
        <v>0</v>
      </c>
      <c r="C1" s="102"/>
      <c r="D1" s="102"/>
      <c r="E1" s="102"/>
      <c r="F1" s="102"/>
      <c r="L1" s="102"/>
      <c r="M1" s="102"/>
      <c r="N1" s="102"/>
      <c r="O1" s="102"/>
      <c r="P1" s="102"/>
    </row>
    <row r="2" spans="1:19" s="7" customFormat="1" ht="12.5">
      <c r="A2" s="6"/>
      <c r="C2" s="108"/>
      <c r="D2" s="108"/>
      <c r="E2" s="108"/>
      <c r="F2" s="108"/>
      <c r="L2" s="108"/>
      <c r="M2" s="108"/>
      <c r="N2" s="108"/>
      <c r="O2" s="108"/>
      <c r="P2" s="108"/>
    </row>
    <row r="3" spans="1:19" s="7" customFormat="1" ht="13">
      <c r="A3" s="10" t="s">
        <v>267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8" customFormat="1" ht="14.5" customHeight="1">
      <c r="A5" s="236" t="s">
        <v>40</v>
      </c>
      <c r="B5" s="236" t="s">
        <v>87</v>
      </c>
      <c r="C5" s="233" t="s">
        <v>88</v>
      </c>
      <c r="D5" s="240" t="s">
        <v>89</v>
      </c>
      <c r="E5" s="240" t="s">
        <v>90</v>
      </c>
      <c r="F5" s="240" t="s">
        <v>91</v>
      </c>
      <c r="G5" s="236">
        <v>2011</v>
      </c>
      <c r="H5" s="236">
        <v>2012</v>
      </c>
      <c r="I5" s="236">
        <v>2013</v>
      </c>
      <c r="J5" s="236">
        <v>2014</v>
      </c>
      <c r="K5" s="239">
        <v>2015</v>
      </c>
      <c r="L5" s="239">
        <v>2016</v>
      </c>
      <c r="M5" s="236" t="s">
        <v>259</v>
      </c>
      <c r="N5" s="236"/>
      <c r="O5" s="236" t="s">
        <v>260</v>
      </c>
      <c r="P5" s="236"/>
    </row>
    <row r="6" spans="1:19" s="48" customFormat="1" ht="14.5" customHeight="1">
      <c r="A6" s="236"/>
      <c r="B6" s="236"/>
      <c r="C6" s="234"/>
      <c r="D6" s="241"/>
      <c r="E6" s="241"/>
      <c r="F6" s="241"/>
      <c r="G6" s="236"/>
      <c r="H6" s="236"/>
      <c r="I6" s="236"/>
      <c r="J6" s="236"/>
      <c r="K6" s="239"/>
      <c r="L6" s="239"/>
      <c r="M6" s="227" t="s">
        <v>1</v>
      </c>
      <c r="N6" s="227" t="s">
        <v>2</v>
      </c>
      <c r="O6" s="227" t="s">
        <v>1</v>
      </c>
      <c r="P6" s="227" t="s">
        <v>2</v>
      </c>
    </row>
    <row r="7" spans="1:19" ht="14.5" customHeight="1">
      <c r="A7" s="9"/>
      <c r="B7" s="237" t="s">
        <v>39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9" ht="14.5" customHeight="1">
      <c r="A8" s="21" t="s">
        <v>30</v>
      </c>
      <c r="B8" s="11">
        <v>11386</v>
      </c>
      <c r="C8" s="11">
        <v>11464</v>
      </c>
      <c r="D8" s="11">
        <v>12508</v>
      </c>
      <c r="E8" s="11">
        <v>12997</v>
      </c>
      <c r="F8" s="11">
        <v>13659</v>
      </c>
      <c r="G8" s="11">
        <v>14483</v>
      </c>
      <c r="H8" s="11">
        <v>15677</v>
      </c>
      <c r="I8" s="11">
        <v>16401</v>
      </c>
      <c r="J8" s="11">
        <v>17623</v>
      </c>
      <c r="K8" s="11">
        <v>18688</v>
      </c>
      <c r="L8" s="11">
        <v>19496</v>
      </c>
      <c r="M8" s="35">
        <f>L8-G8</f>
        <v>5013</v>
      </c>
      <c r="N8" s="37">
        <f>M8*100/G8</f>
        <v>34.612994545329009</v>
      </c>
      <c r="O8" s="35">
        <f>L8-B8</f>
        <v>8110</v>
      </c>
      <c r="P8" s="37">
        <f>O8*100/B8</f>
        <v>71.227823643070437</v>
      </c>
    </row>
    <row r="9" spans="1:19" ht="14.5" customHeight="1">
      <c r="A9" s="9"/>
      <c r="B9" s="237" t="s">
        <v>92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9" ht="14.5" customHeight="1">
      <c r="A10" s="21" t="s">
        <v>30</v>
      </c>
      <c r="B10" s="11">
        <f>B12+B13+B14+B15+B16+B17+B18+B19+B20+B21+B23+B24+B25+B26+B27+B28</f>
        <v>9146</v>
      </c>
      <c r="C10" s="11">
        <f>C12+C13+C14+C15+C16+C17+C18+C19+C20+C21+C23+C24+C25+C26+C27+C28</f>
        <v>9248</v>
      </c>
      <c r="D10" s="11">
        <f>D12+D13+D14+D15+D16+D17+D18+D19+D20+D21+D23+D24+D25+D26+D27+D28</f>
        <v>10179</v>
      </c>
      <c r="E10" s="11">
        <f>E12+E13+E14+E15+E16+E17+E18+E19+E20+E21+E23+E24+E25+E26+E27+E28</f>
        <v>10506</v>
      </c>
      <c r="F10" s="11">
        <f>F12+F13+F14+F15+F16+F17+F18+F19+F20+F21+F23+F24+F25+F26+F27+F28</f>
        <v>11113</v>
      </c>
      <c r="G10" s="11">
        <f t="shared" ref="G10:L10" si="0">G12+G13+G14+G15+G16+G17+G18+G19+G20+G21+G23+G24+G25+G26+G27+G28</f>
        <v>12414</v>
      </c>
      <c r="H10" s="11">
        <f t="shared" si="0"/>
        <v>13308</v>
      </c>
      <c r="I10" s="11">
        <f t="shared" si="0"/>
        <v>13986</v>
      </c>
      <c r="J10" s="11">
        <f t="shared" si="0"/>
        <v>15030</v>
      </c>
      <c r="K10" s="11">
        <f t="shared" si="0"/>
        <v>15944</v>
      </c>
      <c r="L10" s="11">
        <f t="shared" si="0"/>
        <v>16654</v>
      </c>
      <c r="M10" s="35">
        <f>L10-G10</f>
        <v>4240</v>
      </c>
      <c r="N10" s="37">
        <f t="shared" ref="N10:N28" si="1">M10*100/G10</f>
        <v>34.154986305783794</v>
      </c>
      <c r="O10" s="35">
        <f t="shared" ref="O10:O28" si="2">L10-B10</f>
        <v>7508</v>
      </c>
      <c r="P10" s="37">
        <f t="shared" ref="P10:P28" si="3">O10*100/B10</f>
        <v>82.090531379838183</v>
      </c>
    </row>
    <row r="11" spans="1:19" ht="14.5" customHeight="1">
      <c r="A11" s="18" t="s">
        <v>19</v>
      </c>
      <c r="B11" s="20">
        <f>SUM(B12:B21)</f>
        <v>6226</v>
      </c>
      <c r="C11" s="20">
        <f t="shared" ref="C11:F11" si="4">SUM(C12:C21)</f>
        <v>6393</v>
      </c>
      <c r="D11" s="20">
        <f t="shared" si="4"/>
        <v>6907</v>
      </c>
      <c r="E11" s="20">
        <f t="shared" si="4"/>
        <v>7179</v>
      </c>
      <c r="F11" s="20">
        <f t="shared" si="4"/>
        <v>7576</v>
      </c>
      <c r="G11" s="20">
        <f t="shared" ref="G11:L11" si="5">SUM(G12:G21)</f>
        <v>8547</v>
      </c>
      <c r="H11" s="20">
        <f t="shared" si="5"/>
        <v>9160</v>
      </c>
      <c r="I11" s="20">
        <f t="shared" si="5"/>
        <v>9754</v>
      </c>
      <c r="J11" s="20">
        <f t="shared" si="5"/>
        <v>10565</v>
      </c>
      <c r="K11" s="20">
        <f t="shared" si="5"/>
        <v>11308</v>
      </c>
      <c r="L11" s="20">
        <f t="shared" si="5"/>
        <v>11926</v>
      </c>
      <c r="M11" s="36">
        <f t="shared" ref="M11:M28" si="6">L11-G11</f>
        <v>3379</v>
      </c>
      <c r="N11" s="38">
        <f t="shared" si="1"/>
        <v>39.534339534339537</v>
      </c>
      <c r="O11" s="36">
        <f t="shared" si="2"/>
        <v>5700</v>
      </c>
      <c r="P11" s="38">
        <f t="shared" si="3"/>
        <v>91.551557982653392</v>
      </c>
    </row>
    <row r="12" spans="1:19" ht="14.5" customHeight="1">
      <c r="A12" s="39" t="s">
        <v>3</v>
      </c>
      <c r="B12" s="17">
        <v>544</v>
      </c>
      <c r="C12" s="17">
        <v>612</v>
      </c>
      <c r="D12" s="17">
        <v>639</v>
      </c>
      <c r="E12" s="17">
        <v>689</v>
      </c>
      <c r="F12" s="17">
        <v>716</v>
      </c>
      <c r="G12" s="17">
        <v>817</v>
      </c>
      <c r="H12" s="17">
        <v>860</v>
      </c>
      <c r="I12" s="17">
        <v>946</v>
      </c>
      <c r="J12" s="17">
        <v>1049</v>
      </c>
      <c r="K12" s="17">
        <v>1036</v>
      </c>
      <c r="L12" s="17">
        <v>1060</v>
      </c>
      <c r="M12" s="35">
        <f t="shared" si="6"/>
        <v>243</v>
      </c>
      <c r="N12" s="37">
        <f t="shared" si="1"/>
        <v>29.742962056303551</v>
      </c>
      <c r="O12" s="35">
        <f t="shared" si="2"/>
        <v>516</v>
      </c>
      <c r="P12" s="37">
        <f t="shared" si="3"/>
        <v>94.852941176470594</v>
      </c>
    </row>
    <row r="13" spans="1:19" ht="14.5" customHeight="1">
      <c r="A13" s="40" t="s">
        <v>4</v>
      </c>
      <c r="B13" s="19">
        <v>303</v>
      </c>
      <c r="C13" s="19">
        <v>353</v>
      </c>
      <c r="D13" s="19">
        <v>390</v>
      </c>
      <c r="E13" s="19">
        <v>378</v>
      </c>
      <c r="F13" s="19">
        <v>422</v>
      </c>
      <c r="G13" s="19">
        <v>475</v>
      </c>
      <c r="H13" s="19">
        <v>493</v>
      </c>
      <c r="I13" s="19">
        <v>507</v>
      </c>
      <c r="J13" s="19">
        <v>456</v>
      </c>
      <c r="K13" s="19">
        <v>498</v>
      </c>
      <c r="L13" s="19">
        <v>525</v>
      </c>
      <c r="M13" s="36">
        <f t="shared" si="6"/>
        <v>50</v>
      </c>
      <c r="N13" s="38">
        <f t="shared" si="1"/>
        <v>10.526315789473685</v>
      </c>
      <c r="O13" s="36">
        <f t="shared" si="2"/>
        <v>222</v>
      </c>
      <c r="P13" s="38">
        <f t="shared" si="3"/>
        <v>73.267326732673268</v>
      </c>
    </row>
    <row r="14" spans="1:19" ht="14.5" customHeight="1">
      <c r="A14" s="39" t="s">
        <v>5</v>
      </c>
      <c r="B14" s="17">
        <v>2137</v>
      </c>
      <c r="C14" s="17">
        <v>2214</v>
      </c>
      <c r="D14" s="17">
        <v>2363</v>
      </c>
      <c r="E14" s="17">
        <v>2503</v>
      </c>
      <c r="F14" s="17">
        <v>2614</v>
      </c>
      <c r="G14" s="17">
        <v>2923</v>
      </c>
      <c r="H14" s="17">
        <v>3046</v>
      </c>
      <c r="I14" s="17">
        <v>3170</v>
      </c>
      <c r="J14" s="17">
        <v>3402</v>
      </c>
      <c r="K14" s="17">
        <v>3683</v>
      </c>
      <c r="L14" s="17">
        <v>3883</v>
      </c>
      <c r="M14" s="35">
        <f t="shared" si="6"/>
        <v>960</v>
      </c>
      <c r="N14" s="37">
        <f t="shared" si="1"/>
        <v>32.842969551830315</v>
      </c>
      <c r="O14" s="35">
        <f t="shared" si="2"/>
        <v>1746</v>
      </c>
      <c r="P14" s="37">
        <f t="shared" si="3"/>
        <v>81.70332241459991</v>
      </c>
    </row>
    <row r="15" spans="1:19" ht="14.5" customHeight="1">
      <c r="A15" s="40" t="s">
        <v>6</v>
      </c>
      <c r="B15" s="19">
        <v>95</v>
      </c>
      <c r="C15" s="19">
        <v>77</v>
      </c>
      <c r="D15" s="19">
        <v>95</v>
      </c>
      <c r="E15" s="19">
        <v>92</v>
      </c>
      <c r="F15" s="19">
        <v>82</v>
      </c>
      <c r="G15" s="19">
        <v>92</v>
      </c>
      <c r="H15" s="19">
        <v>88</v>
      </c>
      <c r="I15" s="19">
        <v>90</v>
      </c>
      <c r="J15" s="19">
        <v>122</v>
      </c>
      <c r="K15" s="19">
        <v>155</v>
      </c>
      <c r="L15" s="19">
        <v>150</v>
      </c>
      <c r="M15" s="36">
        <f t="shared" si="6"/>
        <v>58</v>
      </c>
      <c r="N15" s="38">
        <f t="shared" si="1"/>
        <v>63.043478260869563</v>
      </c>
      <c r="O15" s="36">
        <f t="shared" si="2"/>
        <v>55</v>
      </c>
      <c r="P15" s="38">
        <f t="shared" si="3"/>
        <v>57.89473684210526</v>
      </c>
    </row>
    <row r="16" spans="1:19" ht="14.5" customHeight="1">
      <c r="A16" s="39" t="s">
        <v>7</v>
      </c>
      <c r="B16" s="17">
        <v>2342</v>
      </c>
      <c r="C16" s="17">
        <v>2284</v>
      </c>
      <c r="D16" s="17">
        <v>2467</v>
      </c>
      <c r="E16" s="17">
        <v>2453</v>
      </c>
      <c r="F16" s="17">
        <v>2585</v>
      </c>
      <c r="G16" s="17">
        <v>2985</v>
      </c>
      <c r="H16" s="17">
        <v>3323</v>
      </c>
      <c r="I16" s="17">
        <v>3605</v>
      </c>
      <c r="J16" s="17">
        <v>3901</v>
      </c>
      <c r="K16" s="17">
        <v>4069</v>
      </c>
      <c r="L16" s="17">
        <v>4293</v>
      </c>
      <c r="M16" s="35">
        <f t="shared" si="6"/>
        <v>1308</v>
      </c>
      <c r="N16" s="37">
        <f t="shared" si="1"/>
        <v>43.819095477386938</v>
      </c>
      <c r="O16" s="35">
        <f t="shared" si="2"/>
        <v>1951</v>
      </c>
      <c r="P16" s="37">
        <f t="shared" si="3"/>
        <v>83.304867634500425</v>
      </c>
    </row>
    <row r="17" spans="1:18" ht="14.5" customHeight="1">
      <c r="A17" s="40" t="s">
        <v>8</v>
      </c>
      <c r="B17" s="19">
        <v>127</v>
      </c>
      <c r="C17" s="19">
        <v>139</v>
      </c>
      <c r="D17" s="19">
        <v>151</v>
      </c>
      <c r="E17" s="19">
        <v>168</v>
      </c>
      <c r="F17" s="19">
        <v>184</v>
      </c>
      <c r="G17" s="19">
        <v>224</v>
      </c>
      <c r="H17" s="19">
        <v>277</v>
      </c>
      <c r="I17" s="19">
        <v>253</v>
      </c>
      <c r="J17" s="19">
        <v>276</v>
      </c>
      <c r="K17" s="19">
        <v>321</v>
      </c>
      <c r="L17" s="19">
        <v>294</v>
      </c>
      <c r="M17" s="36">
        <f t="shared" si="6"/>
        <v>70</v>
      </c>
      <c r="N17" s="38">
        <f t="shared" si="1"/>
        <v>31.25</v>
      </c>
      <c r="O17" s="36">
        <f t="shared" si="2"/>
        <v>167</v>
      </c>
      <c r="P17" s="38">
        <f t="shared" si="3"/>
        <v>131.49606299212599</v>
      </c>
    </row>
    <row r="18" spans="1:18" ht="14.5" customHeight="1">
      <c r="A18" s="39" t="s">
        <v>9</v>
      </c>
      <c r="B18" s="17">
        <v>57</v>
      </c>
      <c r="C18" s="17">
        <v>73</v>
      </c>
      <c r="D18" s="17">
        <v>71</v>
      </c>
      <c r="E18" s="17">
        <v>68</v>
      </c>
      <c r="F18" s="17">
        <v>67</v>
      </c>
      <c r="G18" s="17">
        <v>70</v>
      </c>
      <c r="H18" s="17">
        <v>53</v>
      </c>
      <c r="I18" s="17">
        <v>74</v>
      </c>
      <c r="J18" s="17">
        <v>70</v>
      </c>
      <c r="K18" s="17">
        <v>81</v>
      </c>
      <c r="L18" s="17">
        <v>84</v>
      </c>
      <c r="M18" s="35">
        <f t="shared" si="6"/>
        <v>14</v>
      </c>
      <c r="N18" s="37">
        <f t="shared" si="1"/>
        <v>20</v>
      </c>
      <c r="O18" s="35">
        <f t="shared" si="2"/>
        <v>27</v>
      </c>
      <c r="P18" s="37">
        <f t="shared" si="3"/>
        <v>47.368421052631582</v>
      </c>
    </row>
    <row r="19" spans="1:18" ht="14.5" customHeight="1">
      <c r="A19" s="40" t="s">
        <v>10</v>
      </c>
      <c r="B19" s="19">
        <v>66</v>
      </c>
      <c r="C19" s="19">
        <v>51</v>
      </c>
      <c r="D19" s="19">
        <v>59</v>
      </c>
      <c r="E19" s="19">
        <v>73</v>
      </c>
      <c r="F19" s="19">
        <v>88</v>
      </c>
      <c r="G19" s="19">
        <v>83</v>
      </c>
      <c r="H19" s="19">
        <v>86</v>
      </c>
      <c r="I19" s="19">
        <v>99</v>
      </c>
      <c r="J19" s="19">
        <v>134</v>
      </c>
      <c r="K19" s="19">
        <v>153</v>
      </c>
      <c r="L19" s="19">
        <v>186</v>
      </c>
      <c r="M19" s="36">
        <f t="shared" si="6"/>
        <v>103</v>
      </c>
      <c r="N19" s="38">
        <f t="shared" si="1"/>
        <v>124.09638554216868</v>
      </c>
      <c r="O19" s="36">
        <f t="shared" si="2"/>
        <v>120</v>
      </c>
      <c r="P19" s="38">
        <f t="shared" si="3"/>
        <v>181.81818181818181</v>
      </c>
    </row>
    <row r="20" spans="1:18" ht="14.5" customHeight="1">
      <c r="A20" s="39" t="s">
        <v>11</v>
      </c>
      <c r="B20" s="17">
        <v>549</v>
      </c>
      <c r="C20" s="17">
        <v>590</v>
      </c>
      <c r="D20" s="17">
        <v>672</v>
      </c>
      <c r="E20" s="17">
        <v>755</v>
      </c>
      <c r="F20" s="17">
        <v>818</v>
      </c>
      <c r="G20" s="17">
        <v>878</v>
      </c>
      <c r="H20" s="17">
        <v>934</v>
      </c>
      <c r="I20" s="17">
        <v>1010</v>
      </c>
      <c r="J20" s="17">
        <v>1155</v>
      </c>
      <c r="K20" s="17">
        <v>1312</v>
      </c>
      <c r="L20" s="17">
        <v>1451</v>
      </c>
      <c r="M20" s="35">
        <f t="shared" si="6"/>
        <v>573</v>
      </c>
      <c r="N20" s="37">
        <f t="shared" si="1"/>
        <v>65.26195899772209</v>
      </c>
      <c r="O20" s="35">
        <f t="shared" si="2"/>
        <v>902</v>
      </c>
      <c r="P20" s="37">
        <f t="shared" si="3"/>
        <v>164.29872495446267</v>
      </c>
    </row>
    <row r="21" spans="1:18" ht="14.5" customHeight="1">
      <c r="A21" s="40" t="s">
        <v>12</v>
      </c>
      <c r="B21" s="19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36">
        <f t="shared" si="6"/>
        <v>0</v>
      </c>
      <c r="N21" s="38" t="e">
        <f t="shared" si="1"/>
        <v>#DIV/0!</v>
      </c>
      <c r="O21" s="36">
        <f t="shared" si="2"/>
        <v>-6</v>
      </c>
      <c r="P21" s="38">
        <f t="shared" si="3"/>
        <v>-100</v>
      </c>
    </row>
    <row r="22" spans="1:18" ht="14.5" customHeight="1">
      <c r="A22" s="16" t="s">
        <v>41</v>
      </c>
      <c r="B22" s="17">
        <f>SUM(B23:B28)</f>
        <v>2920</v>
      </c>
      <c r="C22" s="17">
        <f t="shared" ref="C22:F22" si="7">SUM(C23:C28)</f>
        <v>2855</v>
      </c>
      <c r="D22" s="17">
        <f t="shared" si="7"/>
        <v>3272</v>
      </c>
      <c r="E22" s="17">
        <f t="shared" si="7"/>
        <v>3327</v>
      </c>
      <c r="F22" s="17">
        <f t="shared" si="7"/>
        <v>3537</v>
      </c>
      <c r="G22" s="17">
        <f t="shared" ref="G22:K22" si="8">SUM(G23:G28)</f>
        <v>3867</v>
      </c>
      <c r="H22" s="17">
        <f t="shared" si="8"/>
        <v>4148</v>
      </c>
      <c r="I22" s="17">
        <f t="shared" si="8"/>
        <v>4232</v>
      </c>
      <c r="J22" s="17">
        <f t="shared" si="8"/>
        <v>4465</v>
      </c>
      <c r="K22" s="17">
        <f t="shared" si="8"/>
        <v>4636</v>
      </c>
      <c r="L22" s="17">
        <f t="shared" ref="L22" si="9">SUM(L23:L28)</f>
        <v>4728</v>
      </c>
      <c r="M22" s="35">
        <f t="shared" si="6"/>
        <v>861</v>
      </c>
      <c r="N22" s="37">
        <f t="shared" si="1"/>
        <v>22.265321955003881</v>
      </c>
      <c r="O22" s="35">
        <f t="shared" si="2"/>
        <v>1808</v>
      </c>
      <c r="P22" s="37">
        <f t="shared" si="3"/>
        <v>61.917808219178085</v>
      </c>
    </row>
    <row r="23" spans="1:18" ht="14.5" customHeight="1">
      <c r="A23" s="40" t="s">
        <v>13</v>
      </c>
      <c r="B23" s="19">
        <v>7</v>
      </c>
      <c r="C23" s="19">
        <v>9</v>
      </c>
      <c r="D23" s="19">
        <v>9</v>
      </c>
      <c r="E23" s="19">
        <v>14</v>
      </c>
      <c r="F23" s="19">
        <v>11</v>
      </c>
      <c r="G23" s="19">
        <v>0</v>
      </c>
      <c r="H23" s="19">
        <v>5</v>
      </c>
      <c r="I23" s="19">
        <v>9</v>
      </c>
      <c r="J23" s="19">
        <v>18</v>
      </c>
      <c r="K23" s="19">
        <v>26</v>
      </c>
      <c r="L23" s="19">
        <v>37</v>
      </c>
      <c r="M23" s="36">
        <f t="shared" si="6"/>
        <v>37</v>
      </c>
      <c r="N23" s="38" t="e">
        <f t="shared" si="1"/>
        <v>#DIV/0!</v>
      </c>
      <c r="O23" s="36">
        <f t="shared" si="2"/>
        <v>30</v>
      </c>
      <c r="P23" s="38">
        <f t="shared" si="3"/>
        <v>428.57142857142856</v>
      </c>
    </row>
    <row r="24" spans="1:18" ht="14.5" customHeight="1">
      <c r="A24" s="39" t="s">
        <v>14</v>
      </c>
      <c r="B24" s="17">
        <v>367</v>
      </c>
      <c r="C24" s="17">
        <v>352</v>
      </c>
      <c r="D24" s="17">
        <v>468</v>
      </c>
      <c r="E24" s="17">
        <v>443</v>
      </c>
      <c r="F24" s="17">
        <v>492</v>
      </c>
      <c r="G24" s="17">
        <v>549</v>
      </c>
      <c r="H24" s="17">
        <v>573</v>
      </c>
      <c r="I24" s="17">
        <v>603</v>
      </c>
      <c r="J24" s="17">
        <v>609</v>
      </c>
      <c r="K24" s="17">
        <v>623</v>
      </c>
      <c r="L24" s="17">
        <v>659</v>
      </c>
      <c r="M24" s="35">
        <f t="shared" si="6"/>
        <v>110</v>
      </c>
      <c r="N24" s="37">
        <f t="shared" si="1"/>
        <v>20.036429872495447</v>
      </c>
      <c r="O24" s="35">
        <f t="shared" si="2"/>
        <v>292</v>
      </c>
      <c r="P24" s="37">
        <f t="shared" si="3"/>
        <v>79.564032697547688</v>
      </c>
    </row>
    <row r="25" spans="1:18" ht="14.5" customHeight="1">
      <c r="A25" s="40" t="s">
        <v>15</v>
      </c>
      <c r="B25" s="19">
        <v>709</v>
      </c>
      <c r="C25" s="19">
        <v>680</v>
      </c>
      <c r="D25" s="19">
        <v>832</v>
      </c>
      <c r="E25" s="19">
        <v>883</v>
      </c>
      <c r="F25" s="19">
        <v>919</v>
      </c>
      <c r="G25" s="19">
        <v>938</v>
      </c>
      <c r="H25" s="19">
        <v>1061</v>
      </c>
      <c r="I25" s="19">
        <v>1112</v>
      </c>
      <c r="J25" s="19">
        <v>1154</v>
      </c>
      <c r="K25" s="19">
        <v>1215</v>
      </c>
      <c r="L25" s="19">
        <v>1223</v>
      </c>
      <c r="M25" s="36">
        <f t="shared" si="6"/>
        <v>285</v>
      </c>
      <c r="N25" s="38">
        <f t="shared" si="1"/>
        <v>30.383795309168445</v>
      </c>
      <c r="O25" s="36">
        <f t="shared" si="2"/>
        <v>514</v>
      </c>
      <c r="P25" s="38">
        <f t="shared" si="3"/>
        <v>72.496473906911149</v>
      </c>
    </row>
    <row r="26" spans="1:18" ht="14.5" customHeight="1">
      <c r="A26" s="39" t="s">
        <v>16</v>
      </c>
      <c r="B26" s="17">
        <v>898</v>
      </c>
      <c r="C26" s="17">
        <v>933</v>
      </c>
      <c r="D26" s="17">
        <v>1051</v>
      </c>
      <c r="E26" s="17">
        <v>1033</v>
      </c>
      <c r="F26" s="17">
        <v>1111</v>
      </c>
      <c r="G26" s="17">
        <v>1215</v>
      </c>
      <c r="H26" s="17">
        <v>1254</v>
      </c>
      <c r="I26" s="17">
        <v>1294</v>
      </c>
      <c r="J26" s="17">
        <v>1419</v>
      </c>
      <c r="K26" s="17">
        <v>1466</v>
      </c>
      <c r="L26" s="17">
        <v>1504</v>
      </c>
      <c r="M26" s="35">
        <f t="shared" si="6"/>
        <v>289</v>
      </c>
      <c r="N26" s="37">
        <f t="shared" si="1"/>
        <v>23.786008230452676</v>
      </c>
      <c r="O26" s="35">
        <f t="shared" si="2"/>
        <v>606</v>
      </c>
      <c r="P26" s="37">
        <f t="shared" si="3"/>
        <v>67.483296213808458</v>
      </c>
    </row>
    <row r="27" spans="1:18" ht="14.5" customHeight="1">
      <c r="A27" s="40" t="s">
        <v>17</v>
      </c>
      <c r="B27" s="19">
        <v>370</v>
      </c>
      <c r="C27" s="19">
        <v>292</v>
      </c>
      <c r="D27" s="19">
        <v>319</v>
      </c>
      <c r="E27" s="19">
        <v>327</v>
      </c>
      <c r="F27" s="19">
        <v>346</v>
      </c>
      <c r="G27" s="19">
        <v>375</v>
      </c>
      <c r="H27" s="19">
        <v>436</v>
      </c>
      <c r="I27" s="19">
        <v>390</v>
      </c>
      <c r="J27" s="19">
        <v>412</v>
      </c>
      <c r="K27" s="19">
        <v>429</v>
      </c>
      <c r="L27" s="19">
        <v>402</v>
      </c>
      <c r="M27" s="36">
        <f t="shared" si="6"/>
        <v>27</v>
      </c>
      <c r="N27" s="38">
        <f t="shared" si="1"/>
        <v>7.2</v>
      </c>
      <c r="O27" s="36">
        <f t="shared" si="2"/>
        <v>32</v>
      </c>
      <c r="P27" s="38">
        <f t="shared" si="3"/>
        <v>8.6486486486486491</v>
      </c>
    </row>
    <row r="28" spans="1:18" ht="14.5" customHeight="1">
      <c r="A28" s="39" t="s">
        <v>18</v>
      </c>
      <c r="B28" s="17">
        <v>569</v>
      </c>
      <c r="C28" s="17">
        <v>589</v>
      </c>
      <c r="D28" s="17">
        <v>593</v>
      </c>
      <c r="E28" s="17">
        <v>627</v>
      </c>
      <c r="F28" s="17">
        <v>658</v>
      </c>
      <c r="G28" s="17">
        <v>790</v>
      </c>
      <c r="H28" s="17">
        <v>819</v>
      </c>
      <c r="I28" s="17">
        <v>824</v>
      </c>
      <c r="J28" s="17">
        <v>853</v>
      </c>
      <c r="K28" s="17">
        <v>877</v>
      </c>
      <c r="L28" s="17">
        <v>903</v>
      </c>
      <c r="M28" s="35">
        <f t="shared" si="6"/>
        <v>113</v>
      </c>
      <c r="N28" s="37">
        <f t="shared" si="1"/>
        <v>14.30379746835443</v>
      </c>
      <c r="O28" s="35">
        <f t="shared" si="2"/>
        <v>334</v>
      </c>
      <c r="P28" s="37">
        <f t="shared" si="3"/>
        <v>58.699472759226715</v>
      </c>
    </row>
    <row r="29" spans="1:18" s="98" customFormat="1" ht="14.5" customHeight="1">
      <c r="B29" s="242" t="s">
        <v>270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94"/>
      <c r="R29" s="94"/>
    </row>
    <row r="30" spans="1:18" s="98" customFormat="1" ht="14.5" customHeight="1">
      <c r="A30" s="21" t="s">
        <v>30</v>
      </c>
      <c r="B30" s="62">
        <f>B10*100/'Tab. 3.2'!B10</f>
        <v>2.6955814392153163</v>
      </c>
      <c r="C30" s="62">
        <f>C10*100/'Tab. 3.2'!C10</f>
        <v>2.6454678341662401</v>
      </c>
      <c r="D30" s="62">
        <f>D10*100/'Tab. 3.2'!D10</f>
        <v>2.7876596968327649</v>
      </c>
      <c r="E30" s="62">
        <f>E10*100/'Tab. 3.2'!E10</f>
        <v>2.7359232503997375</v>
      </c>
      <c r="F30" s="62">
        <f>F10*100/'Tab. 3.2'!F10</f>
        <v>2.7460457484846463</v>
      </c>
      <c r="G30" s="62">
        <f>G10*100/'Tab. 3.2'!G10</f>
        <v>2.8252290634003798</v>
      </c>
      <c r="H30" s="62">
        <f>H10*100/'Tab. 3.2'!H10</f>
        <v>2.8665280933969477</v>
      </c>
      <c r="I30" s="62">
        <f>I10*100/'Tab. 3.2'!I10</f>
        <v>2.8439025679712233</v>
      </c>
      <c r="J30" s="62">
        <f>J10*100/'Tab. 3.2'!J10</f>
        <v>2.8763183125599232</v>
      </c>
      <c r="K30" s="62">
        <f>K10*100/'Tab. 3.2'!K10</f>
        <v>2.899367718166328</v>
      </c>
      <c r="L30" s="62">
        <f>L10*100/'Tab. 3.2'!L10</f>
        <v>2.9183598726393685</v>
      </c>
      <c r="M30" s="37">
        <f>L30-G30</f>
        <v>9.3130809238988643E-2</v>
      </c>
      <c r="N30" s="165" t="s">
        <v>140</v>
      </c>
      <c r="O30" s="37">
        <f>L30-B30</f>
        <v>0.22277843342405212</v>
      </c>
      <c r="P30" s="165" t="s">
        <v>140</v>
      </c>
      <c r="Q30" s="94"/>
      <c r="R30" s="94"/>
    </row>
    <row r="31" spans="1:18" s="98" customFormat="1" ht="14.5" customHeight="1">
      <c r="A31" s="196" t="s">
        <v>19</v>
      </c>
      <c r="B31" s="106">
        <f>B11*100/'Tab. 3.2'!B11</f>
        <v>2.37950552453459</v>
      </c>
      <c r="C31" s="106">
        <f>C11*100/'Tab. 3.2'!C11</f>
        <v>2.3710005822729414</v>
      </c>
      <c r="D31" s="106">
        <f>D11*100/'Tab. 3.2'!D11</f>
        <v>2.4413434281311193</v>
      </c>
      <c r="E31" s="106">
        <f>E11*100/'Tab. 3.2'!E11</f>
        <v>2.410168433138725</v>
      </c>
      <c r="F31" s="106">
        <f>F11*100/'Tab. 3.2'!F11</f>
        <v>2.4106506465736688</v>
      </c>
      <c r="G31" s="106">
        <f>G11*100/'Tab. 3.2'!G11</f>
        <v>2.5115262216031806</v>
      </c>
      <c r="H31" s="106">
        <f>H11*100/'Tab. 3.2'!H11</f>
        <v>2.545880037910266</v>
      </c>
      <c r="I31" s="106">
        <f>I11*100/'Tab. 3.2'!I11</f>
        <v>2.5467828393730434</v>
      </c>
      <c r="J31" s="106">
        <f>J11*100/'Tab. 3.2'!J11</f>
        <v>2.5849940666250717</v>
      </c>
      <c r="K31" s="106">
        <f>K11*100/'Tab. 3.2'!K11</f>
        <v>2.6146873843877172</v>
      </c>
      <c r="L31" s="106">
        <f>L11*100/'Tab. 3.2'!L11</f>
        <v>2.6557875726244107</v>
      </c>
      <c r="M31" s="38">
        <f t="shared" ref="M31:M48" si="10">L31-G31</f>
        <v>0.14426135102123006</v>
      </c>
      <c r="N31" s="38" t="s">
        <v>140</v>
      </c>
      <c r="O31" s="38">
        <f t="shared" ref="O31:O48" si="11">L31-B31</f>
        <v>0.27628204808982071</v>
      </c>
      <c r="P31" s="38" t="s">
        <v>140</v>
      </c>
      <c r="Q31" s="94"/>
      <c r="R31" s="94"/>
    </row>
    <row r="32" spans="1:18" s="98" customFormat="1" ht="14.5" customHeight="1">
      <c r="A32" s="197" t="s">
        <v>3</v>
      </c>
      <c r="B32" s="104">
        <f>B12*100/'Tab. 3.2'!B12</f>
        <v>5.1195181629964237</v>
      </c>
      <c r="C32" s="104">
        <f>C12*100/'Tab. 3.2'!C12</f>
        <v>5.6483617904937704</v>
      </c>
      <c r="D32" s="104">
        <f>D12*100/'Tab. 3.2'!D12</f>
        <v>5.7593510590356018</v>
      </c>
      <c r="E32" s="104">
        <f>E12*100/'Tab. 3.2'!E12</f>
        <v>5.8803447981565249</v>
      </c>
      <c r="F32" s="104">
        <f>F12*100/'Tab. 3.2'!F12</f>
        <v>5.7839890136521532</v>
      </c>
      <c r="G32" s="104">
        <f>G12*100/'Tab. 3.2'!G12</f>
        <v>5.868831262121974</v>
      </c>
      <c r="H32" s="104">
        <f>H12*100/'Tab. 3.2'!H12</f>
        <v>5.8281377066955811</v>
      </c>
      <c r="I32" s="104">
        <f>I12*100/'Tab. 3.2'!I12</f>
        <v>6.0339328996045412</v>
      </c>
      <c r="J32" s="104">
        <f>J12*100/'Tab. 3.2'!J12</f>
        <v>6.3261367748160655</v>
      </c>
      <c r="K32" s="104">
        <f>K12*100/'Tab. 3.2'!K12</f>
        <v>5.9274516535072665</v>
      </c>
      <c r="L32" s="104">
        <f>L12*100/'Tab. 3.2'!L12</f>
        <v>5.9026617663436909</v>
      </c>
      <c r="M32" s="37">
        <f t="shared" si="10"/>
        <v>3.3830504221716851E-2</v>
      </c>
      <c r="N32" s="37" t="s">
        <v>140</v>
      </c>
      <c r="O32" s="37">
        <f t="shared" si="11"/>
        <v>0.78314360334726718</v>
      </c>
      <c r="P32" s="37" t="s">
        <v>140</v>
      </c>
      <c r="Q32" s="94"/>
      <c r="R32" s="94"/>
    </row>
    <row r="33" spans="1:18" s="98" customFormat="1" ht="14.5" customHeight="1">
      <c r="A33" s="198" t="s">
        <v>4</v>
      </c>
      <c r="B33" s="105">
        <f>B13*100/'Tab. 3.2'!B13</f>
        <v>3.9478827361563518</v>
      </c>
      <c r="C33" s="105">
        <f>C13*100/'Tab. 3.2'!C13</f>
        <v>4.409743910056215</v>
      </c>
      <c r="D33" s="105">
        <f>D13*100/'Tab. 3.2'!D13</f>
        <v>4.6539379474940334</v>
      </c>
      <c r="E33" s="105">
        <f>E13*100/'Tab. 3.2'!E13</f>
        <v>4.1248363160192056</v>
      </c>
      <c r="F33" s="105">
        <f>F13*100/'Tab. 3.2'!F13</f>
        <v>4.2921074043938159</v>
      </c>
      <c r="G33" s="105">
        <f>G13*100/'Tab. 3.2'!G13</f>
        <v>4.3087808417997095</v>
      </c>
      <c r="H33" s="105">
        <f>H13*100/'Tab. 3.2'!H13</f>
        <v>4.2122351332877646</v>
      </c>
      <c r="I33" s="105">
        <f>I13*100/'Tab. 3.2'!I13</f>
        <v>4.0569736736816839</v>
      </c>
      <c r="J33" s="105">
        <f>J13*100/'Tab. 3.2'!J13</f>
        <v>3.6884251395292407</v>
      </c>
      <c r="K33" s="105">
        <f>K13*100/'Tab. 3.2'!K13</f>
        <v>3.8742803796483587</v>
      </c>
      <c r="L33" s="105">
        <f>L13*100/'Tab. 3.2'!L13</f>
        <v>3.904797322424693</v>
      </c>
      <c r="M33" s="38">
        <f t="shared" si="10"/>
        <v>-0.40398351937501653</v>
      </c>
      <c r="N33" s="38" t="s">
        <v>140</v>
      </c>
      <c r="O33" s="38">
        <f t="shared" si="11"/>
        <v>-4.308541373165875E-2</v>
      </c>
      <c r="P33" s="38" t="s">
        <v>140</v>
      </c>
      <c r="Q33" s="94"/>
      <c r="R33" s="94"/>
    </row>
    <row r="34" spans="1:18" s="98" customFormat="1" ht="14.5" customHeight="1">
      <c r="A34" s="197" t="s">
        <v>5</v>
      </c>
      <c r="B34" s="104">
        <f>B14*100/'Tab. 3.2'!B14</f>
        <v>7.3572953246574402</v>
      </c>
      <c r="C34" s="104">
        <f>C14*100/'Tab. 3.2'!C14</f>
        <v>7.2616353438945191</v>
      </c>
      <c r="D34" s="104">
        <f>D14*100/'Tab. 3.2'!D14</f>
        <v>7.4263804645023415</v>
      </c>
      <c r="E34" s="104">
        <f>E14*100/'Tab. 3.2'!E14</f>
        <v>7.3970092795082456</v>
      </c>
      <c r="F34" s="104">
        <f>F14*100/'Tab. 3.2'!F14</f>
        <v>7.3476501011918147</v>
      </c>
      <c r="G34" s="104">
        <f>G14*100/'Tab. 3.2'!G14</f>
        <v>7.5203252032520327</v>
      </c>
      <c r="H34" s="104">
        <f>H14*100/'Tab. 3.2'!H14</f>
        <v>7.5513796266455113</v>
      </c>
      <c r="I34" s="104">
        <f>I14*100/'Tab. 3.2'!I14</f>
        <v>7.4771204830644402</v>
      </c>
      <c r="J34" s="104">
        <f>J14*100/'Tab. 3.2'!J14</f>
        <v>7.5405621065697312</v>
      </c>
      <c r="K34" s="104">
        <f>K14*100/'Tab. 3.2'!K14</f>
        <v>7.7455310199789693</v>
      </c>
      <c r="L34" s="104">
        <f>L14*100/'Tab. 3.2'!L14</f>
        <v>7.8014184397163122</v>
      </c>
      <c r="M34" s="37">
        <f t="shared" si="10"/>
        <v>0.28109323646427953</v>
      </c>
      <c r="N34" s="37" t="s">
        <v>140</v>
      </c>
      <c r="O34" s="37">
        <f t="shared" si="11"/>
        <v>0.44412311505887203</v>
      </c>
      <c r="P34" s="37" t="s">
        <v>140</v>
      </c>
      <c r="Q34" s="94"/>
      <c r="R34" s="94"/>
    </row>
    <row r="35" spans="1:18" s="98" customFormat="1" ht="14.5" customHeight="1">
      <c r="A35" s="198" t="s">
        <v>6</v>
      </c>
      <c r="B35" s="105">
        <f>B15*100/'Tab. 3.2'!B15</f>
        <v>3.0283710551482308</v>
      </c>
      <c r="C35" s="105">
        <f>C15*100/'Tab. 3.2'!C15</f>
        <v>2.3597916028194912</v>
      </c>
      <c r="D35" s="105">
        <f>D15*100/'Tab. 3.2'!D15</f>
        <v>2.8400597907324365</v>
      </c>
      <c r="E35" s="105">
        <f>E15*100/'Tab. 3.2'!E15</f>
        <v>2.5669642857142856</v>
      </c>
      <c r="F35" s="105">
        <f>F15*100/'Tab. 3.2'!F15</f>
        <v>2.2162162162162162</v>
      </c>
      <c r="G35" s="105">
        <f>G15*100/'Tab. 3.2'!G15</f>
        <v>2.2504892367906066</v>
      </c>
      <c r="H35" s="105">
        <f>H15*100/'Tab. 3.2'!H15</f>
        <v>2.1473889702293802</v>
      </c>
      <c r="I35" s="105">
        <f>I15*100/'Tab. 3.2'!I15</f>
        <v>2.0804438280166435</v>
      </c>
      <c r="J35" s="105">
        <f>J15*100/'Tab. 3.2'!J15</f>
        <v>2.7892089620484684</v>
      </c>
      <c r="K35" s="105">
        <f>K15*100/'Tab. 3.2'!K15</f>
        <v>3.4390947415132018</v>
      </c>
      <c r="L35" s="105">
        <f>L15*100/'Tab. 3.2'!L15</f>
        <v>3.1605562579013906</v>
      </c>
      <c r="M35" s="38">
        <f t="shared" si="10"/>
        <v>0.91006702111078397</v>
      </c>
      <c r="N35" s="38" t="s">
        <v>140</v>
      </c>
      <c r="O35" s="38">
        <f t="shared" si="11"/>
        <v>0.13218520275315981</v>
      </c>
      <c r="P35" s="38" t="s">
        <v>140</v>
      </c>
      <c r="Q35" s="94"/>
      <c r="R35" s="94"/>
    </row>
    <row r="36" spans="1:18" s="98" customFormat="1" ht="14.5" customHeight="1">
      <c r="A36" s="197" t="s">
        <v>7</v>
      </c>
      <c r="B36" s="104">
        <f>B16*100/'Tab. 3.2'!B16</f>
        <v>3.367167955832878</v>
      </c>
      <c r="C36" s="104">
        <f>C16*100/'Tab. 3.2'!C16</f>
        <v>3.3068859674523656</v>
      </c>
      <c r="D36" s="104">
        <f>D16*100/'Tab. 3.2'!D16</f>
        <v>3.3990548230204327</v>
      </c>
      <c r="E36" s="104">
        <f>E16*100/'Tab. 3.2'!E16</f>
        <v>3.2549560786603329</v>
      </c>
      <c r="F36" s="104">
        <f>F16*100/'Tab. 3.2'!F16</f>
        <v>3.2957645918861718</v>
      </c>
      <c r="G36" s="104">
        <f>G16*100/'Tab. 3.2'!G16</f>
        <v>3.4986755432616796</v>
      </c>
      <c r="H36" s="104">
        <f>H16*100/'Tab. 3.2'!H16</f>
        <v>3.6939460637186241</v>
      </c>
      <c r="I36" s="104">
        <f>I16*100/'Tab. 3.2'!I16</f>
        <v>3.8578430323395332</v>
      </c>
      <c r="J36" s="104">
        <f>J16*100/'Tab. 3.2'!J16</f>
        <v>3.9746097729958838</v>
      </c>
      <c r="K36" s="104">
        <f>K16*100/'Tab. 3.2'!K16</f>
        <v>3.9082535322197995</v>
      </c>
      <c r="L36" s="104">
        <f>L16*100/'Tab. 3.2'!L16</f>
        <v>4.0179699564790115</v>
      </c>
      <c r="M36" s="37">
        <f t="shared" si="10"/>
        <v>0.51929441321733183</v>
      </c>
      <c r="N36" s="37" t="s">
        <v>140</v>
      </c>
      <c r="O36" s="37">
        <f t="shared" si="11"/>
        <v>0.65080200064613347</v>
      </c>
      <c r="P36" s="37" t="s">
        <v>140</v>
      </c>
      <c r="Q36" s="94"/>
      <c r="R36" s="94"/>
    </row>
    <row r="37" spans="1:18" s="98" customFormat="1" ht="14.5" customHeight="1">
      <c r="A37" s="198" t="s">
        <v>8</v>
      </c>
      <c r="B37" s="105">
        <f>B17*100/'Tab. 3.2'!B17</f>
        <v>0.44411805846971603</v>
      </c>
      <c r="C37" s="105">
        <f>C17*100/'Tab. 3.2'!C17</f>
        <v>0.46257778961030316</v>
      </c>
      <c r="D37" s="105">
        <f>D17*100/'Tab. 3.2'!D17</f>
        <v>0.48618713374975853</v>
      </c>
      <c r="E37" s="105">
        <f>E17*100/'Tab. 3.2'!E17</f>
        <v>0.51624005162400521</v>
      </c>
      <c r="F37" s="105">
        <f>F17*100/'Tab. 3.2'!F17</f>
        <v>0.53257691973718491</v>
      </c>
      <c r="G37" s="105">
        <f>G17*100/'Tab. 3.2'!G17</f>
        <v>0.59629974710501799</v>
      </c>
      <c r="H37" s="105">
        <f>H17*100/'Tab. 3.2'!H17</f>
        <v>0.69773299748110829</v>
      </c>
      <c r="I37" s="105">
        <f>I17*100/'Tab. 3.2'!I17</f>
        <v>0.60694750983590828</v>
      </c>
      <c r="J37" s="105">
        <f>J17*100/'Tab. 3.2'!J17</f>
        <v>0.62931801080785277</v>
      </c>
      <c r="K37" s="105">
        <f>K17*100/'Tab. 3.2'!K17</f>
        <v>0.70288379425868752</v>
      </c>
      <c r="L37" s="105">
        <f>L17*100/'Tab. 3.2'!L17</f>
        <v>0.62366093209732509</v>
      </c>
      <c r="M37" s="38">
        <f t="shared" si="10"/>
        <v>2.7361184992307108E-2</v>
      </c>
      <c r="N37" s="38" t="s">
        <v>140</v>
      </c>
      <c r="O37" s="38">
        <f t="shared" si="11"/>
        <v>0.17954287362760907</v>
      </c>
      <c r="P37" s="38" t="s">
        <v>140</v>
      </c>
      <c r="Q37" s="94"/>
      <c r="R37" s="94"/>
    </row>
    <row r="38" spans="1:18" s="98" customFormat="1" ht="14.5" customHeight="1">
      <c r="A38" s="197" t="s">
        <v>9</v>
      </c>
      <c r="B38" s="104">
        <f>B18*100/'Tab. 3.2'!B18</f>
        <v>0.30141187668552694</v>
      </c>
      <c r="C38" s="104">
        <f>C18*100/'Tab. 3.2'!C18</f>
        <v>0.3734779494525734</v>
      </c>
      <c r="D38" s="104">
        <f>D18*100/'Tab. 3.2'!D18</f>
        <v>0.33506370929683815</v>
      </c>
      <c r="E38" s="104">
        <f>E18*100/'Tab. 3.2'!E18</f>
        <v>0.32331685051350323</v>
      </c>
      <c r="F38" s="104">
        <f>F18*100/'Tab. 3.2'!F18</f>
        <v>0.30453161219944547</v>
      </c>
      <c r="G38" s="104">
        <f>G18*100/'Tab. 3.2'!G18</f>
        <v>0.29623360135421073</v>
      </c>
      <c r="H38" s="104">
        <f>H18*100/'Tab. 3.2'!H18</f>
        <v>0.21376139388561749</v>
      </c>
      <c r="I38" s="104">
        <f>I18*100/'Tab. 3.2'!I18</f>
        <v>0.28289624589035861</v>
      </c>
      <c r="J38" s="104">
        <f>J18*100/'Tab. 3.2'!J18</f>
        <v>0.25320118642841638</v>
      </c>
      <c r="K38" s="104">
        <f>K18*100/'Tab. 3.2'!K18</f>
        <v>0.28094759113454271</v>
      </c>
      <c r="L38" s="104">
        <f>L18*100/'Tab. 3.2'!L18</f>
        <v>0.28214429665457474</v>
      </c>
      <c r="M38" s="37">
        <f t="shared" si="10"/>
        <v>-1.4089304699635985E-2</v>
      </c>
      <c r="N38" s="37" t="s">
        <v>140</v>
      </c>
      <c r="O38" s="37">
        <f t="shared" si="11"/>
        <v>-1.9267580030952192E-2</v>
      </c>
      <c r="P38" s="37" t="s">
        <v>140</v>
      </c>
      <c r="Q38" s="94"/>
      <c r="R38" s="94"/>
    </row>
    <row r="39" spans="1:18" s="98" customFormat="1" ht="14.5" customHeight="1">
      <c r="A39" s="198" t="s">
        <v>10</v>
      </c>
      <c r="B39" s="105">
        <f>B19*100/'Tab. 3.2'!B19</f>
        <v>0.14484166172888274</v>
      </c>
      <c r="C39" s="105">
        <f>C19*100/'Tab. 3.2'!C19</f>
        <v>0.1103872210558213</v>
      </c>
      <c r="D39" s="105">
        <f>D19*100/'Tab. 3.2'!D19</f>
        <v>0.12300892335918606</v>
      </c>
      <c r="E39" s="105">
        <f>E19*100/'Tab. 3.2'!E19</f>
        <v>0.14298025697273581</v>
      </c>
      <c r="F39" s="105">
        <f>F19*100/'Tab. 3.2'!F19</f>
        <v>0.16151234284665505</v>
      </c>
      <c r="G39" s="105">
        <f>G19*100/'Tab. 3.2'!G19</f>
        <v>0.14243547501372872</v>
      </c>
      <c r="H39" s="105">
        <f>H19*100/'Tab. 3.2'!H19</f>
        <v>0.13774766549741324</v>
      </c>
      <c r="I39" s="105">
        <f>I19*100/'Tab. 3.2'!I19</f>
        <v>0.14371570420695062</v>
      </c>
      <c r="J39" s="105">
        <f>J19*100/'Tab. 3.2'!J19</f>
        <v>0.17589687717409852</v>
      </c>
      <c r="K39" s="105">
        <f>K19*100/'Tab. 3.2'!K19</f>
        <v>0.18793529129970152</v>
      </c>
      <c r="L39" s="105">
        <f>L19*100/'Tab. 3.2'!L19</f>
        <v>0.21879264103891216</v>
      </c>
      <c r="M39" s="38">
        <f t="shared" si="10"/>
        <v>7.6357166025183443E-2</v>
      </c>
      <c r="N39" s="38" t="s">
        <v>140</v>
      </c>
      <c r="O39" s="38">
        <f t="shared" si="11"/>
        <v>7.3950979310029419E-2</v>
      </c>
      <c r="P39" s="38" t="s">
        <v>140</v>
      </c>
      <c r="Q39" s="94"/>
      <c r="R39" s="94"/>
    </row>
    <row r="40" spans="1:18" s="98" customFormat="1" ht="14.5" customHeight="1">
      <c r="A40" s="197" t="s">
        <v>11</v>
      </c>
      <c r="B40" s="104">
        <f>B20*100/'Tab. 3.2'!B20</f>
        <v>1.2324062226412553</v>
      </c>
      <c r="C40" s="104">
        <f>C20*100/'Tab. 3.2'!C20</f>
        <v>1.2254392888298093</v>
      </c>
      <c r="D40" s="104">
        <f>D20*100/'Tab. 3.2'!D20</f>
        <v>1.3072403999533129</v>
      </c>
      <c r="E40" s="104">
        <f>E20*100/'Tab. 3.2'!E20</f>
        <v>1.3641455570411594</v>
      </c>
      <c r="F40" s="104">
        <f>F20*100/'Tab. 3.2'!F20</f>
        <v>1.3870989622193584</v>
      </c>
      <c r="G40" s="104">
        <f>G20*100/'Tab. 3.2'!G20</f>
        <v>1.3963548458920449</v>
      </c>
      <c r="H40" s="104">
        <f>H20*100/'Tab. 3.2'!H20</f>
        <v>1.3936970275755043</v>
      </c>
      <c r="I40" s="104">
        <f>I20*100/'Tab. 3.2'!I20</f>
        <v>1.3942958115906017</v>
      </c>
      <c r="J40" s="104">
        <f>J20*100/'Tab. 3.2'!J20</f>
        <v>1.4709815458678792</v>
      </c>
      <c r="K40" s="104">
        <f>K20*100/'Tab. 3.2'!K20</f>
        <v>1.5628536373274249</v>
      </c>
      <c r="L40" s="104">
        <f>L20*100/'Tab. 3.2'!L20</f>
        <v>1.6465061389374305</v>
      </c>
      <c r="M40" s="37">
        <f t="shared" si="10"/>
        <v>0.25015129304538553</v>
      </c>
      <c r="N40" s="37" t="s">
        <v>140</v>
      </c>
      <c r="O40" s="37">
        <f t="shared" si="11"/>
        <v>0.41409991629617515</v>
      </c>
      <c r="P40" s="37" t="s">
        <v>140</v>
      </c>
      <c r="Q40" s="94"/>
      <c r="R40" s="94"/>
    </row>
    <row r="41" spans="1:18" s="98" customFormat="1" ht="14.5" customHeight="1">
      <c r="A41" s="198" t="s">
        <v>12</v>
      </c>
      <c r="B41" s="105">
        <f>B21*100/'Tab. 3.2'!B21</f>
        <v>0.15030060120240482</v>
      </c>
      <c r="C41" s="105">
        <f>C21*100/'Tab. 3.2'!C21</f>
        <v>0</v>
      </c>
      <c r="D41" s="105">
        <f>D21*100/'Tab. 3.2'!D21</f>
        <v>0</v>
      </c>
      <c r="E41" s="105">
        <f>E21*100/'Tab. 3.2'!E21</f>
        <v>0</v>
      </c>
      <c r="F41" s="105">
        <f>F21*100/'Tab. 3.2'!F21</f>
        <v>0</v>
      </c>
      <c r="G41" s="105">
        <f>G21*100/'Tab. 3.2'!G21</f>
        <v>0</v>
      </c>
      <c r="H41" s="105">
        <f>H21*100/'Tab. 3.2'!H21</f>
        <v>0</v>
      </c>
      <c r="I41" s="105">
        <f>I21*100/'Tab. 3.2'!I21</f>
        <v>0</v>
      </c>
      <c r="J41" s="105">
        <f>J21*100/'Tab. 3.2'!J21</f>
        <v>0</v>
      </c>
      <c r="K41" s="105">
        <f>K21*100/'Tab. 3.2'!K21</f>
        <v>0</v>
      </c>
      <c r="L41" s="105">
        <f>L21*100/'Tab. 3.2'!L21</f>
        <v>0</v>
      </c>
      <c r="M41" s="38">
        <f t="shared" si="10"/>
        <v>0</v>
      </c>
      <c r="N41" s="38" t="s">
        <v>140</v>
      </c>
      <c r="O41" s="38">
        <f t="shared" si="11"/>
        <v>-0.15030060120240482</v>
      </c>
      <c r="P41" s="38" t="s">
        <v>140</v>
      </c>
      <c r="Q41" s="94"/>
      <c r="R41" s="94"/>
    </row>
    <row r="42" spans="1:18" s="98" customFormat="1" ht="14.5" customHeight="1">
      <c r="A42" s="195" t="s">
        <v>41</v>
      </c>
      <c r="B42" s="104">
        <f>B22*100/'Tab. 3.2'!B22</f>
        <v>3.7607057762895226</v>
      </c>
      <c r="C42" s="104">
        <f>C22*100/'Tab. 3.2'!C22</f>
        <v>3.5711605333600178</v>
      </c>
      <c r="D42" s="104">
        <f>D22*100/'Tab. 3.2'!D22</f>
        <v>3.9792282340350491</v>
      </c>
      <c r="E42" s="104">
        <f>E22*100/'Tab. 3.2'!E22</f>
        <v>3.8623619963082922</v>
      </c>
      <c r="F42" s="104">
        <f>F22*100/'Tab. 3.2'!F22</f>
        <v>3.9117884515422645</v>
      </c>
      <c r="G42" s="104">
        <f>G22*100/'Tab. 3.2'!G22</f>
        <v>3.9026310212237729</v>
      </c>
      <c r="H42" s="104">
        <f>H22*100/'Tab. 3.2'!H22</f>
        <v>3.9709739799728121</v>
      </c>
      <c r="I42" s="104">
        <f>I22*100/'Tab. 3.2'!I22</f>
        <v>3.8898488915033642</v>
      </c>
      <c r="J42" s="104">
        <f>J22*100/'Tab. 3.2'!J22</f>
        <v>3.9222403766756266</v>
      </c>
      <c r="K42" s="104">
        <f>K22*100/'Tab. 3.2'!K22</f>
        <v>3.9477829911524016</v>
      </c>
      <c r="L42" s="104">
        <f>L22*100/'Tab. 3.2'!L22</f>
        <v>3.8879660543065309</v>
      </c>
      <c r="M42" s="37">
        <f t="shared" si="10"/>
        <v>-1.4664966917242062E-2</v>
      </c>
      <c r="N42" s="37" t="s">
        <v>140</v>
      </c>
      <c r="O42" s="37">
        <f t="shared" si="11"/>
        <v>0.12726027801700823</v>
      </c>
      <c r="P42" s="37" t="s">
        <v>140</v>
      </c>
      <c r="Q42" s="94"/>
      <c r="R42" s="94"/>
    </row>
    <row r="43" spans="1:18" s="98" customFormat="1" ht="14.5" customHeight="1">
      <c r="A43" s="198" t="s">
        <v>13</v>
      </c>
      <c r="B43" s="105">
        <f>B23*100/'Tab. 3.2'!B23</f>
        <v>4.5448643033372288E-2</v>
      </c>
      <c r="C43" s="105">
        <f>C23*100/'Tab. 3.2'!C23</f>
        <v>5.6646525679758308E-2</v>
      </c>
      <c r="D43" s="105">
        <f>D23*100/'Tab. 3.2'!D23</f>
        <v>5.560360805634499E-2</v>
      </c>
      <c r="E43" s="105">
        <f>E23*100/'Tab. 3.2'!E23</f>
        <v>8.2121069920225248E-2</v>
      </c>
      <c r="F43" s="105">
        <f>F23*100/'Tab. 3.2'!F23</f>
        <v>6.0672917815774961E-2</v>
      </c>
      <c r="G43" s="105">
        <f>G23*100/'Tab. 3.2'!G23</f>
        <v>0</v>
      </c>
      <c r="H43" s="105">
        <f>H23*100/'Tab. 3.2'!H23</f>
        <v>2.2618293675925088E-2</v>
      </c>
      <c r="I43" s="105">
        <f>I23*100/'Tab. 3.2'!I23</f>
        <v>3.818737270875764E-2</v>
      </c>
      <c r="J43" s="105">
        <f>J23*100/'Tab. 3.2'!J23</f>
        <v>7.1910830570093079E-2</v>
      </c>
      <c r="K43" s="105">
        <f>K23*100/'Tab. 3.2'!K23</f>
        <v>9.8915731405744722E-2</v>
      </c>
      <c r="L43" s="105">
        <f>L23*100/'Tab. 3.2'!L23</f>
        <v>0.13607944097094521</v>
      </c>
      <c r="M43" s="38">
        <f t="shared" si="10"/>
        <v>0.13607944097094521</v>
      </c>
      <c r="N43" s="38" t="s">
        <v>140</v>
      </c>
      <c r="O43" s="38">
        <f t="shared" si="11"/>
        <v>9.0630797937572921E-2</v>
      </c>
      <c r="P43" s="38" t="s">
        <v>140</v>
      </c>
      <c r="Q43" s="94"/>
      <c r="R43" s="94"/>
    </row>
    <row r="44" spans="1:18" s="98" customFormat="1" ht="14.5" customHeight="1">
      <c r="A44" s="197" t="s">
        <v>14</v>
      </c>
      <c r="B44" s="104">
        <f>B24*100/'Tab. 3.2'!B24</f>
        <v>3.0303030303030303</v>
      </c>
      <c r="C44" s="104">
        <f>C24*100/'Tab. 3.2'!C24</f>
        <v>2.7480677648528378</v>
      </c>
      <c r="D44" s="104">
        <f>D24*100/'Tab. 3.2'!D24</f>
        <v>3.5930902111324374</v>
      </c>
      <c r="E44" s="104">
        <f>E24*100/'Tab. 3.2'!E24</f>
        <v>3.2442328817283048</v>
      </c>
      <c r="F44" s="104">
        <f>F24*100/'Tab. 3.2'!F24</f>
        <v>3.4436900678938898</v>
      </c>
      <c r="G44" s="104">
        <f>G24*100/'Tab. 3.2'!G24</f>
        <v>3.4961472330128003</v>
      </c>
      <c r="H44" s="104">
        <f>H24*100/'Tab. 3.2'!H24</f>
        <v>3.4945416844544734</v>
      </c>
      <c r="I44" s="104">
        <f>I24*100/'Tab. 3.2'!I24</f>
        <v>3.5395632777647337</v>
      </c>
      <c r="J44" s="104">
        <f>J24*100/'Tab. 3.2'!J24</f>
        <v>3.430212909766813</v>
      </c>
      <c r="K44" s="104">
        <f>K24*100/'Tab. 3.2'!K24</f>
        <v>3.4166940879675334</v>
      </c>
      <c r="L44" s="104">
        <f>L24*100/'Tab. 3.2'!L24</f>
        <v>3.4740893036006115</v>
      </c>
      <c r="M44" s="37">
        <f t="shared" si="10"/>
        <v>-2.2057929412188759E-2</v>
      </c>
      <c r="N44" s="37" t="s">
        <v>140</v>
      </c>
      <c r="O44" s="37">
        <f t="shared" si="11"/>
        <v>0.44378627329758125</v>
      </c>
      <c r="P44" s="37" t="s">
        <v>140</v>
      </c>
      <c r="Q44" s="94"/>
      <c r="R44" s="94"/>
    </row>
    <row r="45" spans="1:18" s="98" customFormat="1" ht="14.5" customHeight="1">
      <c r="A45" s="198" t="s">
        <v>15</v>
      </c>
      <c r="B45" s="105">
        <f>B25*100/'Tab. 3.2'!B25</f>
        <v>9.1994290904372651</v>
      </c>
      <c r="C45" s="105">
        <f>C25*100/'Tab. 3.2'!C25</f>
        <v>8.50318869576091</v>
      </c>
      <c r="D45" s="105">
        <f>D25*100/'Tab. 3.2'!D25</f>
        <v>10.081182600266569</v>
      </c>
      <c r="E45" s="105">
        <f>E25*100/'Tab. 3.2'!E25</f>
        <v>10.196304849884527</v>
      </c>
      <c r="F45" s="105">
        <f>F25*100/'Tab. 3.2'!F25</f>
        <v>10.194120909595119</v>
      </c>
      <c r="G45" s="105">
        <f>G25*100/'Tab. 3.2'!G25</f>
        <v>9.7282721427089811</v>
      </c>
      <c r="H45" s="105">
        <f>H25*100/'Tab. 3.2'!H25</f>
        <v>10.415235103563365</v>
      </c>
      <c r="I45" s="105">
        <f>I25*100/'Tab. 3.2'!I25</f>
        <v>10.56632459141011</v>
      </c>
      <c r="J45" s="105">
        <f>J25*100/'Tab. 3.2'!J25</f>
        <v>10.572606504809894</v>
      </c>
      <c r="K45" s="105">
        <f>K25*100/'Tab. 3.2'!K25</f>
        <v>10.76745834810351</v>
      </c>
      <c r="L45" s="105">
        <f>L25*100/'Tab. 3.2'!L25</f>
        <v>10.557665745856353</v>
      </c>
      <c r="M45" s="38">
        <f t="shared" si="10"/>
        <v>0.82939360314737165</v>
      </c>
      <c r="N45" s="38" t="s">
        <v>140</v>
      </c>
      <c r="O45" s="38">
        <f t="shared" si="11"/>
        <v>1.3582366554190877</v>
      </c>
      <c r="P45" s="38" t="s">
        <v>140</v>
      </c>
      <c r="Q45" s="94"/>
      <c r="R45" s="94"/>
    </row>
    <row r="46" spans="1:18" s="98" customFormat="1" ht="14.5" customHeight="1">
      <c r="A46" s="197" t="s">
        <v>16</v>
      </c>
      <c r="B46" s="104">
        <f>B26*100/'Tab. 3.2'!B26</f>
        <v>4.5296343001261032</v>
      </c>
      <c r="C46" s="104">
        <f>C26*100/'Tab. 3.2'!C26</f>
        <v>4.5201298386706075</v>
      </c>
      <c r="D46" s="104">
        <f>D26*100/'Tab. 3.2'!D26</f>
        <v>4.8605651389723903</v>
      </c>
      <c r="E46" s="104">
        <f>E26*100/'Tab. 3.2'!E26</f>
        <v>4.5188101487314087</v>
      </c>
      <c r="F46" s="104">
        <f>F26*100/'Tab. 3.2'!F26</f>
        <v>4.5691959695661115</v>
      </c>
      <c r="G46" s="104">
        <f>G26*100/'Tab. 3.2'!G26</f>
        <v>4.5802390017717798</v>
      </c>
      <c r="H46" s="104">
        <f>H26*100/'Tab. 3.2'!H26</f>
        <v>4.5065765830518218</v>
      </c>
      <c r="I46" s="104">
        <f>I26*100/'Tab. 3.2'!I26</f>
        <v>4.4913401131512272</v>
      </c>
      <c r="J46" s="104">
        <f>J26*100/'Tab. 3.2'!J26</f>
        <v>4.7312616697786076</v>
      </c>
      <c r="K46" s="104">
        <f>K26*100/'Tab. 3.2'!K26</f>
        <v>4.7716694333235683</v>
      </c>
      <c r="L46" s="104">
        <f>L26*100/'Tab. 3.2'!L26</f>
        <v>4.7151769758911497</v>
      </c>
      <c r="M46" s="37">
        <f t="shared" si="10"/>
        <v>0.13493797411936992</v>
      </c>
      <c r="N46" s="37" t="s">
        <v>140</v>
      </c>
      <c r="O46" s="37">
        <f t="shared" si="11"/>
        <v>0.18554267576504646</v>
      </c>
      <c r="P46" s="37" t="s">
        <v>140</v>
      </c>
      <c r="Q46" s="94"/>
      <c r="R46" s="94"/>
    </row>
    <row r="47" spans="1:18" s="98" customFormat="1" ht="14.5" customHeight="1">
      <c r="A47" s="198" t="s">
        <v>17</v>
      </c>
      <c r="B47" s="105">
        <f>B27*100/'Tab. 3.2'!B27</f>
        <v>2.9337139232477005</v>
      </c>
      <c r="C47" s="105">
        <f>C27*100/'Tab. 3.2'!C27</f>
        <v>2.28125</v>
      </c>
      <c r="D47" s="105">
        <f>D27*100/'Tab. 3.2'!D27</f>
        <v>2.4251178348791242</v>
      </c>
      <c r="E47" s="105">
        <f>E27*100/'Tab. 3.2'!E27</f>
        <v>2.4100825471698113</v>
      </c>
      <c r="F47" s="105">
        <f>F27*100/'Tab. 3.2'!F27</f>
        <v>2.5057937427578216</v>
      </c>
      <c r="G47" s="105">
        <f>G27*100/'Tab. 3.2'!G27</f>
        <v>2.6369453624920891</v>
      </c>
      <c r="H47" s="105">
        <f>H27*100/'Tab. 3.2'!H27</f>
        <v>2.9708367402562006</v>
      </c>
      <c r="I47" s="105">
        <f>I27*100/'Tab. 3.2'!I27</f>
        <v>2.5834658187599362</v>
      </c>
      <c r="J47" s="105">
        <f>J27*100/'Tab. 3.2'!J27</f>
        <v>2.5730701973519858</v>
      </c>
      <c r="K47" s="105">
        <f>K27*100/'Tab. 3.2'!K27</f>
        <v>2.584804482737844</v>
      </c>
      <c r="L47" s="105">
        <f>L27*100/'Tab. 3.2'!L27</f>
        <v>2.3083548664944016</v>
      </c>
      <c r="M47" s="38">
        <f t="shared" si="10"/>
        <v>-0.32859049599768753</v>
      </c>
      <c r="N47" s="38" t="s">
        <v>140</v>
      </c>
      <c r="O47" s="38">
        <f t="shared" si="11"/>
        <v>-0.62535905675329895</v>
      </c>
      <c r="P47" s="38" t="s">
        <v>140</v>
      </c>
      <c r="Q47" s="94"/>
      <c r="R47" s="94"/>
    </row>
    <row r="48" spans="1:18" s="98" customFormat="1" ht="14.5" customHeight="1">
      <c r="A48" s="197" t="s">
        <v>18</v>
      </c>
      <c r="B48" s="104">
        <f>B28*100/'Tab. 3.2'!B28</f>
        <v>5.6968362034441329</v>
      </c>
      <c r="C48" s="104">
        <f>C28*100/'Tab. 3.2'!C28</f>
        <v>6.0034654979105087</v>
      </c>
      <c r="D48" s="104">
        <f>D28*100/'Tab. 3.2'!D28</f>
        <v>5.9383136390947326</v>
      </c>
      <c r="E48" s="104">
        <f>E28*100/'Tab. 3.2'!E28</f>
        <v>6.0591418631619636</v>
      </c>
      <c r="F48" s="104">
        <f>F28*100/'Tab. 3.2'!F28</f>
        <v>6.0567010309278349</v>
      </c>
      <c r="G48" s="104">
        <f>G28*100/'Tab. 3.2'!G28</f>
        <v>6.295322336441151</v>
      </c>
      <c r="H48" s="104">
        <f>H28*100/'Tab. 3.2'!H28</f>
        <v>6.1736770691994574</v>
      </c>
      <c r="I48" s="104">
        <f>I28*100/'Tab. 3.2'!I28</f>
        <v>5.9879369231887214</v>
      </c>
      <c r="J48" s="104">
        <f>J28*100/'Tab. 3.2'!J28</f>
        <v>6.0350926843073438</v>
      </c>
      <c r="K48" s="104">
        <f>K28*100/'Tab. 3.2'!K28</f>
        <v>6.1285814116002797</v>
      </c>
      <c r="L48" s="104">
        <f>L28*100/'Tab. 3.2'!L28</f>
        <v>6.2057590543605254</v>
      </c>
      <c r="M48" s="37">
        <f t="shared" si="10"/>
        <v>-8.9563282080625584E-2</v>
      </c>
      <c r="N48" s="37" t="s">
        <v>140</v>
      </c>
      <c r="O48" s="37">
        <f t="shared" si="11"/>
        <v>0.50892285091639256</v>
      </c>
      <c r="P48" s="37" t="s">
        <v>140</v>
      </c>
      <c r="Q48" s="94"/>
      <c r="R48" s="94"/>
    </row>
    <row r="49" spans="1:18" s="98" customFormat="1" ht="20.149999999999999" customHeight="1">
      <c r="A49" s="231" t="s">
        <v>250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3"/>
      <c r="R49" s="133"/>
    </row>
    <row r="50" spans="1:18" s="92" customFormat="1" ht="14.5" customHeight="1">
      <c r="A50" s="235" t="s">
        <v>251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8" s="92" customFormat="1" ht="14.5" customHeight="1">
      <c r="A51" s="235" t="s">
        <v>142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</sheetData>
  <mergeCells count="20">
    <mergeCell ref="D5:D6"/>
    <mergeCell ref="E5:E6"/>
    <mergeCell ref="L5:L6"/>
    <mergeCell ref="F5:F6"/>
    <mergeCell ref="A49:P49"/>
    <mergeCell ref="B29:P29"/>
    <mergeCell ref="A51:P51"/>
    <mergeCell ref="A50:P50"/>
    <mergeCell ref="O5:P5"/>
    <mergeCell ref="B7:P7"/>
    <mergeCell ref="B9:P9"/>
    <mergeCell ref="M5:N5"/>
    <mergeCell ref="A5:A6"/>
    <mergeCell ref="G5:G6"/>
    <mergeCell ref="H5:H6"/>
    <mergeCell ref="I5:I6"/>
    <mergeCell ref="J5:J6"/>
    <mergeCell ref="K5:K6"/>
    <mergeCell ref="B5:B6"/>
    <mergeCell ref="C5:C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68</vt:i4>
      </vt:variant>
    </vt:vector>
  </HeadingPairs>
  <TitlesOfParts>
    <vt:vector size="68" baseType="lpstr">
      <vt:lpstr>Inhalt</vt:lpstr>
      <vt:lpstr>Tab. 3.1</vt:lpstr>
      <vt:lpstr>Tab. 3.2</vt:lpstr>
      <vt:lpstr>Tab. 3.2-1</vt:lpstr>
      <vt:lpstr>Tab. 3.2-2</vt:lpstr>
      <vt:lpstr>Tab. 3.2-3</vt:lpstr>
      <vt:lpstr>Tab. 3.2-4</vt:lpstr>
      <vt:lpstr>Tab. 3.2-5</vt:lpstr>
      <vt:lpstr>Tab. 3.2-6</vt:lpstr>
      <vt:lpstr>Tab. 3.3</vt:lpstr>
      <vt:lpstr>Tab. 3.4</vt:lpstr>
      <vt:lpstr>Tab. 3.4-1</vt:lpstr>
      <vt:lpstr>Tab. 3.4-2</vt:lpstr>
      <vt:lpstr>Tab. 3.4-3</vt:lpstr>
      <vt:lpstr>Tab. 3.4-4</vt:lpstr>
      <vt:lpstr>Tab. 3.4-5</vt:lpstr>
      <vt:lpstr>Tab. 3.4-6</vt:lpstr>
      <vt:lpstr>Tab. 3.5</vt:lpstr>
      <vt:lpstr>Tab. 3.6</vt:lpstr>
      <vt:lpstr>Tab. 3.7</vt:lpstr>
      <vt:lpstr>Tab. 3.7-1</vt:lpstr>
      <vt:lpstr>Tab. 3.7-2</vt:lpstr>
      <vt:lpstr>Tab. 3.7-3</vt:lpstr>
      <vt:lpstr>Tab. 3.7-4</vt:lpstr>
      <vt:lpstr>Tab. 3.7-5</vt:lpstr>
      <vt:lpstr>Tab. 3.7-6</vt:lpstr>
      <vt:lpstr>Tab. 3.8</vt:lpstr>
      <vt:lpstr>Tab. 3.9</vt:lpstr>
      <vt:lpstr>Tab. 3.10</vt:lpstr>
      <vt:lpstr>Tab. 3.10-1</vt:lpstr>
      <vt:lpstr>Tab. 3.10-2</vt:lpstr>
      <vt:lpstr>Tab. 3.10-3</vt:lpstr>
      <vt:lpstr>Tab. 3.10-4</vt:lpstr>
      <vt:lpstr>Tab. 3.10-5</vt:lpstr>
      <vt:lpstr>Tab. 3.10-6</vt:lpstr>
      <vt:lpstr>Tab. 3.11</vt:lpstr>
      <vt:lpstr>Tab. 3.12</vt:lpstr>
      <vt:lpstr>Tab. 3.12-1</vt:lpstr>
      <vt:lpstr>Tab. 3.12-2</vt:lpstr>
      <vt:lpstr>Tab. 3.12-3</vt:lpstr>
      <vt:lpstr>Tab. 3.12-4</vt:lpstr>
      <vt:lpstr>Tab. 3.12-5</vt:lpstr>
      <vt:lpstr>Tab. 3.12-6</vt:lpstr>
      <vt:lpstr>Tab. 3.13</vt:lpstr>
      <vt:lpstr>Tab. 3.14</vt:lpstr>
      <vt:lpstr>Tab. 3.15</vt:lpstr>
      <vt:lpstr>Tab. 3.16</vt:lpstr>
      <vt:lpstr>Tab. 3.16-1</vt:lpstr>
      <vt:lpstr>Tab. 3.16-2</vt:lpstr>
      <vt:lpstr>Tab. 3.17</vt:lpstr>
      <vt:lpstr>Tab. 3.18</vt:lpstr>
      <vt:lpstr>Tab. 3.19</vt:lpstr>
      <vt:lpstr>Tab. 3.19-1</vt:lpstr>
      <vt:lpstr>Tab. 3.19-2</vt:lpstr>
      <vt:lpstr>Tab. 3.19-3</vt:lpstr>
      <vt:lpstr>Tab. 3.19-4</vt:lpstr>
      <vt:lpstr>Tab. 3.19-5</vt:lpstr>
      <vt:lpstr>Tab. 3.19-6</vt:lpstr>
      <vt:lpstr>Tab. 3.20</vt:lpstr>
      <vt:lpstr>Tab. 3.21</vt:lpstr>
      <vt:lpstr>Tab. 3.21-1</vt:lpstr>
      <vt:lpstr>Tab. 3.21-2</vt:lpstr>
      <vt:lpstr>Tab. 3.21-3</vt:lpstr>
      <vt:lpstr>Tab. 3.21-4</vt:lpstr>
      <vt:lpstr>Tab. 3.21-5</vt:lpstr>
      <vt:lpstr>Tab. 3.21-6</vt:lpstr>
      <vt:lpstr>Tab. 3.22</vt:lpstr>
      <vt:lpstr>Tab. 3.23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Meiner-Teubner</cp:lastModifiedBy>
  <cp:lastPrinted>2016-08-02T19:48:47Z</cp:lastPrinted>
  <dcterms:created xsi:type="dcterms:W3CDTF">2016-06-11T15:37:10Z</dcterms:created>
  <dcterms:modified xsi:type="dcterms:W3CDTF">2017-07-04T10:13:36Z</dcterms:modified>
</cp:coreProperties>
</file>